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zskolnekovic\Desktop\ZATVOR U KARLOVCU\FINANCIJSKI IZVJEŠTAJ\2022\01.01.-31.03.2022\"/>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13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B290" i="9"/>
  <c r="F289" i="9"/>
  <c r="H288" i="9"/>
  <c r="G288" i="9"/>
  <c r="E288" i="9" s="1"/>
  <c r="F288" i="9"/>
  <c r="F287" i="9"/>
  <c r="F286" i="9"/>
  <c r="H285" i="9"/>
  <c r="G285" i="9"/>
  <c r="F285" i="9"/>
  <c r="E285" i="9"/>
  <c r="H284" i="9"/>
  <c r="G284" i="9"/>
  <c r="E284" i="9" s="1"/>
  <c r="F284" i="9"/>
  <c r="H283" i="9"/>
  <c r="G283" i="9"/>
  <c r="F283" i="9"/>
  <c r="F282" i="9"/>
  <c r="H281" i="9"/>
  <c r="E281" i="9" s="1"/>
  <c r="B281" i="9" s="1"/>
  <c r="G281" i="9"/>
  <c r="F281" i="9"/>
  <c r="H280" i="9"/>
  <c r="G280" i="9"/>
  <c r="F280" i="9"/>
  <c r="E280" i="9"/>
  <c r="B280" i="9" s="1"/>
  <c r="H279" i="9"/>
  <c r="G279" i="9"/>
  <c r="E279" i="9" s="1"/>
  <c r="F279" i="9"/>
  <c r="F278" i="9"/>
  <c r="F277" i="9"/>
  <c r="F276" i="9"/>
  <c r="F275" i="9"/>
  <c r="L274" i="9"/>
  <c r="F274" i="9" s="1"/>
  <c r="H274" i="9"/>
  <c r="I273" i="9"/>
  <c r="E273" i="9" s="1"/>
  <c r="B273" i="9" s="1"/>
  <c r="H273" i="9"/>
  <c r="F273" i="9"/>
  <c r="E272" i="9"/>
  <c r="M271" i="9"/>
  <c r="L271" i="9"/>
  <c r="F271" i="9" s="1"/>
  <c r="B271" i="9" s="1"/>
  <c r="E271" i="9"/>
  <c r="M270" i="9"/>
  <c r="L270" i="9"/>
  <c r="E270" i="9"/>
  <c r="M269" i="9"/>
  <c r="F269" i="9" s="1"/>
  <c r="B269" i="9" s="1"/>
  <c r="L269" i="9"/>
  <c r="E269" i="9"/>
  <c r="M268" i="9"/>
  <c r="L268" i="9"/>
  <c r="F268" i="9"/>
  <c r="E268" i="9"/>
  <c r="B268" i="9" s="1"/>
  <c r="M267" i="9"/>
  <c r="L267" i="9"/>
  <c r="F267" i="9" s="1"/>
  <c r="B267" i="9" s="1"/>
  <c r="E267" i="9"/>
  <c r="M266" i="9"/>
  <c r="L266" i="9"/>
  <c r="F266" i="9" s="1"/>
  <c r="B266" i="9" s="1"/>
  <c r="E266" i="9"/>
  <c r="M265" i="9"/>
  <c r="F265" i="9" s="1"/>
  <c r="B265" i="9" s="1"/>
  <c r="L265" i="9"/>
  <c r="E265" i="9"/>
  <c r="M264" i="9"/>
  <c r="L264" i="9"/>
  <c r="F264" i="9"/>
  <c r="E264" i="9"/>
  <c r="B264" i="9" s="1"/>
  <c r="M263" i="9"/>
  <c r="L263" i="9"/>
  <c r="F263" i="9" s="1"/>
  <c r="B263" i="9" s="1"/>
  <c r="E263" i="9"/>
  <c r="M262" i="9"/>
  <c r="L262" i="9"/>
  <c r="F262" i="9" s="1"/>
  <c r="B262" i="9" s="1"/>
  <c r="E262" i="9"/>
  <c r="M261" i="9"/>
  <c r="F261" i="9" s="1"/>
  <c r="B261" i="9" s="1"/>
  <c r="L261" i="9"/>
  <c r="E261" i="9"/>
  <c r="M260" i="9"/>
  <c r="L260" i="9"/>
  <c r="F260" i="9"/>
  <c r="E260" i="9"/>
  <c r="B260" i="9" s="1"/>
  <c r="M259" i="9"/>
  <c r="L259" i="9"/>
  <c r="F259" i="9" s="1"/>
  <c r="B259" i="9" s="1"/>
  <c r="E259" i="9"/>
  <c r="M258" i="9"/>
  <c r="L258" i="9"/>
  <c r="E258" i="9"/>
  <c r="M257" i="9"/>
  <c r="F257" i="9" s="1"/>
  <c r="B257" i="9" s="1"/>
  <c r="L257" i="9"/>
  <c r="E257" i="9"/>
  <c r="M256" i="9"/>
  <c r="L256" i="9"/>
  <c r="F256" i="9"/>
  <c r="E256" i="9"/>
  <c r="B256" i="9" s="1"/>
  <c r="M255" i="9"/>
  <c r="L255" i="9"/>
  <c r="F255" i="9" s="1"/>
  <c r="B255" i="9" s="1"/>
  <c r="E255" i="9"/>
  <c r="M254" i="9"/>
  <c r="L254" i="9"/>
  <c r="F254" i="9" s="1"/>
  <c r="B254" i="9" s="1"/>
  <c r="E254" i="9"/>
  <c r="M253" i="9"/>
  <c r="F253" i="9" s="1"/>
  <c r="B253" i="9" s="1"/>
  <c r="L253" i="9"/>
  <c r="E253" i="9"/>
  <c r="M252" i="9"/>
  <c r="L252" i="9"/>
  <c r="F252" i="9"/>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B247" i="9" s="1"/>
  <c r="E247" i="9"/>
  <c r="M246" i="9"/>
  <c r="L246" i="9"/>
  <c r="F246" i="9" s="1"/>
  <c r="B246" i="9" s="1"/>
  <c r="E246" i="9"/>
  <c r="M245" i="9"/>
  <c r="L245" i="9"/>
  <c r="F245" i="9" s="1"/>
  <c r="B245" i="9" s="1"/>
  <c r="E245" i="9"/>
  <c r="M244" i="9"/>
  <c r="L244" i="9"/>
  <c r="F244" i="9"/>
  <c r="E244" i="9"/>
  <c r="B244" i="9" s="1"/>
  <c r="M243" i="9"/>
  <c r="L243" i="9"/>
  <c r="F243" i="9" s="1"/>
  <c r="E243" i="9"/>
  <c r="M242" i="9"/>
  <c r="L242" i="9"/>
  <c r="E242" i="9"/>
  <c r="M241" i="9"/>
  <c r="L241" i="9"/>
  <c r="F241" i="9" s="1"/>
  <c r="B241" i="9" s="1"/>
  <c r="E241" i="9"/>
  <c r="M240" i="9"/>
  <c r="L240" i="9"/>
  <c r="F240" i="9"/>
  <c r="E240" i="9"/>
  <c r="B240" i="9" s="1"/>
  <c r="M239" i="9"/>
  <c r="L239" i="9"/>
  <c r="F239" i="9" s="1"/>
  <c r="E239" i="9"/>
  <c r="M238" i="9"/>
  <c r="L238" i="9"/>
  <c r="F238" i="9" s="1"/>
  <c r="B238" i="9" s="1"/>
  <c r="E238" i="9"/>
  <c r="M237" i="9"/>
  <c r="L237" i="9"/>
  <c r="E237" i="9"/>
  <c r="M236" i="9"/>
  <c r="L236" i="9"/>
  <c r="F236" i="9"/>
  <c r="E236" i="9"/>
  <c r="B236" i="9" s="1"/>
  <c r="M235" i="9"/>
  <c r="L235" i="9"/>
  <c r="F235" i="9" s="1"/>
  <c r="E235" i="9"/>
  <c r="M234" i="9"/>
  <c r="L234" i="9"/>
  <c r="F234" i="9" s="1"/>
  <c r="B234" i="9" s="1"/>
  <c r="E234" i="9"/>
  <c r="M233" i="9"/>
  <c r="L233" i="9"/>
  <c r="F233" i="9" s="1"/>
  <c r="B233" i="9" s="1"/>
  <c r="E233" i="9"/>
  <c r="M232" i="9"/>
  <c r="L232" i="9"/>
  <c r="F232" i="9"/>
  <c r="E232" i="9"/>
  <c r="B232" i="9" s="1"/>
  <c r="M231" i="9"/>
  <c r="L231" i="9"/>
  <c r="F231" i="9" s="1"/>
  <c r="E231" i="9"/>
  <c r="M230" i="9"/>
  <c r="L230" i="9"/>
  <c r="F230" i="9" s="1"/>
  <c r="B230" i="9" s="1"/>
  <c r="E230" i="9"/>
  <c r="M229" i="9"/>
  <c r="L229" i="9"/>
  <c r="F229" i="9" s="1"/>
  <c r="B229" i="9" s="1"/>
  <c r="E229" i="9"/>
  <c r="M228" i="9"/>
  <c r="L228" i="9"/>
  <c r="F228" i="9"/>
  <c r="E228" i="9"/>
  <c r="B228" i="9" s="1"/>
  <c r="M227" i="9"/>
  <c r="L227" i="9"/>
  <c r="F227" i="9" s="1"/>
  <c r="E227" i="9"/>
  <c r="M226" i="9"/>
  <c r="L226" i="9"/>
  <c r="E226" i="9"/>
  <c r="H225" i="9"/>
  <c r="E225" i="9" s="1"/>
  <c r="B225" i="9" s="1"/>
  <c r="G225" i="9"/>
  <c r="F225" i="9"/>
  <c r="M224" i="9"/>
  <c r="L224" i="9"/>
  <c r="F224" i="9"/>
  <c r="E224" i="9"/>
  <c r="B224" i="9" s="1"/>
  <c r="M223" i="9"/>
  <c r="L223" i="9"/>
  <c r="F223" i="9"/>
  <c r="E223" i="9"/>
  <c r="B223" i="9" s="1"/>
  <c r="M222" i="9"/>
  <c r="L222" i="9"/>
  <c r="E222" i="9"/>
  <c r="M221" i="9"/>
  <c r="L221" i="9"/>
  <c r="E221" i="9"/>
  <c r="M220" i="9"/>
  <c r="L220" i="9"/>
  <c r="F220" i="9"/>
  <c r="E220" i="9"/>
  <c r="M219" i="9"/>
  <c r="L219" i="9"/>
  <c r="F219" i="9"/>
  <c r="E219" i="9"/>
  <c r="M218" i="9"/>
  <c r="L218" i="9"/>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F180" i="9"/>
  <c r="F179" i="9"/>
  <c r="F178" i="9"/>
  <c r="F177" i="9"/>
  <c r="F176" i="9"/>
  <c r="F175" i="9"/>
  <c r="F174" i="9"/>
  <c r="G173" i="9"/>
  <c r="E173" i="9" s="1"/>
  <c r="B173" i="9" s="1"/>
  <c r="F173" i="9"/>
  <c r="F172" i="9"/>
  <c r="F171" i="9"/>
  <c r="F170" i="9"/>
  <c r="F169" i="9"/>
  <c r="F168" i="9"/>
  <c r="F167" i="9"/>
  <c r="F166" i="9"/>
  <c r="H165" i="9"/>
  <c r="F165" i="9"/>
  <c r="F164" i="9"/>
  <c r="F163" i="9"/>
  <c r="F162" i="9"/>
  <c r="F161" i="9"/>
  <c r="F160" i="9"/>
  <c r="H159" i="9"/>
  <c r="G159" i="9"/>
  <c r="F159" i="9"/>
  <c r="E159" i="9"/>
  <c r="B159" i="9" s="1"/>
  <c r="H158" i="9"/>
  <c r="G158" i="9"/>
  <c r="E158" i="9" s="1"/>
  <c r="F158" i="9"/>
  <c r="H157" i="9"/>
  <c r="G157" i="9"/>
  <c r="F157" i="9"/>
  <c r="H156" i="9"/>
  <c r="E156" i="9" s="1"/>
  <c r="B156" i="9" s="1"/>
  <c r="G156" i="9"/>
  <c r="F156" i="9"/>
  <c r="H155" i="9"/>
  <c r="G155" i="9"/>
  <c r="F155" i="9"/>
  <c r="E155" i="9"/>
  <c r="B155" i="9" s="1"/>
  <c r="H154" i="9"/>
  <c r="G154" i="9"/>
  <c r="E154" i="9" s="1"/>
  <c r="F154" i="9"/>
  <c r="H153" i="9"/>
  <c r="G153" i="9"/>
  <c r="E153" i="9" s="1"/>
  <c r="B153" i="9" s="1"/>
  <c r="F153" i="9"/>
  <c r="H152" i="9"/>
  <c r="E152" i="9" s="1"/>
  <c r="G152" i="9"/>
  <c r="F152" i="9"/>
  <c r="B152" i="9"/>
  <c r="H151" i="9"/>
  <c r="G151" i="9"/>
  <c r="F151" i="9"/>
  <c r="E151" i="9"/>
  <c r="B151" i="9" s="1"/>
  <c r="H150" i="9"/>
  <c r="G150" i="9"/>
  <c r="E150" i="9" s="1"/>
  <c r="F150" i="9"/>
  <c r="H149" i="9"/>
  <c r="G149" i="9"/>
  <c r="F149" i="9"/>
  <c r="H148" i="9"/>
  <c r="E148" i="9" s="1"/>
  <c r="B148" i="9" s="1"/>
  <c r="G148" i="9"/>
  <c r="F148" i="9"/>
  <c r="H147" i="9"/>
  <c r="G147" i="9"/>
  <c r="F147" i="9"/>
  <c r="E147" i="9"/>
  <c r="B147" i="9" s="1"/>
  <c r="H146" i="9"/>
  <c r="G146" i="9"/>
  <c r="E146" i="9" s="1"/>
  <c r="F146" i="9"/>
  <c r="H145" i="9"/>
  <c r="G145" i="9"/>
  <c r="E145" i="9" s="1"/>
  <c r="B145" i="9" s="1"/>
  <c r="F145" i="9"/>
  <c r="H144" i="9"/>
  <c r="E144" i="9" s="1"/>
  <c r="G144" i="9"/>
  <c r="F144" i="9"/>
  <c r="B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F122" i="9"/>
  <c r="H121" i="9"/>
  <c r="G121" i="9"/>
  <c r="F121" i="9"/>
  <c r="H120" i="9"/>
  <c r="G120" i="9"/>
  <c r="F120" i="9"/>
  <c r="E120" i="9"/>
  <c r="B120" i="9" s="1"/>
  <c r="H119" i="9"/>
  <c r="G119" i="9"/>
  <c r="F119" i="9"/>
  <c r="E119" i="9"/>
  <c r="H118" i="9"/>
  <c r="G118" i="9"/>
  <c r="E118" i="9" s="1"/>
  <c r="F118" i="9"/>
  <c r="B118" i="9" s="1"/>
  <c r="H117" i="9"/>
  <c r="G117" i="9"/>
  <c r="F117" i="9"/>
  <c r="E117" i="9"/>
  <c r="B117" i="9" s="1"/>
  <c r="H116" i="9"/>
  <c r="E116" i="9" s="1"/>
  <c r="G116" i="9"/>
  <c r="F116" i="9"/>
  <c r="H115" i="9"/>
  <c r="G115" i="9"/>
  <c r="E115" i="9" s="1"/>
  <c r="B115" i="9" s="1"/>
  <c r="F115" i="9"/>
  <c r="H114" i="9"/>
  <c r="G114" i="9"/>
  <c r="F114" i="9"/>
  <c r="H113" i="9"/>
  <c r="G113" i="9"/>
  <c r="E113" i="9" s="1"/>
  <c r="B113" i="9" s="1"/>
  <c r="F113" i="9"/>
  <c r="H112" i="9"/>
  <c r="G112" i="9"/>
  <c r="F112" i="9"/>
  <c r="E112" i="9"/>
  <c r="B112" i="9" s="1"/>
  <c r="H111" i="9"/>
  <c r="G111" i="9"/>
  <c r="F111" i="9"/>
  <c r="E111" i="9"/>
  <c r="H110" i="9"/>
  <c r="G110" i="9"/>
  <c r="E110" i="9" s="1"/>
  <c r="B110" i="9" s="1"/>
  <c r="F110" i="9"/>
  <c r="H109" i="9"/>
  <c r="G109" i="9"/>
  <c r="E109" i="9" s="1"/>
  <c r="B109" i="9" s="1"/>
  <c r="F109" i="9"/>
  <c r="H108" i="9"/>
  <c r="G108" i="9"/>
  <c r="F108" i="9"/>
  <c r="E108" i="9"/>
  <c r="B108" i="9" s="1"/>
  <c r="H107" i="9"/>
  <c r="G107" i="9"/>
  <c r="F107" i="9"/>
  <c r="E107" i="9"/>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B101" i="9" s="1"/>
  <c r="F101" i="9"/>
  <c r="H100" i="9"/>
  <c r="G100" i="9"/>
  <c r="F100" i="9"/>
  <c r="E100" i="9"/>
  <c r="B100" i="9" s="1"/>
  <c r="H99" i="9"/>
  <c r="G99" i="9"/>
  <c r="F99" i="9"/>
  <c r="E99" i="9"/>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E93" i="9" s="1"/>
  <c r="B93" i="9" s="1"/>
  <c r="F93" i="9"/>
  <c r="H92" i="9"/>
  <c r="G92" i="9"/>
  <c r="F92" i="9"/>
  <c r="E92" i="9"/>
  <c r="B92" i="9" s="1"/>
  <c r="H91" i="9"/>
  <c r="G91" i="9"/>
  <c r="F91" i="9"/>
  <c r="E91" i="9"/>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B85" i="9" s="1"/>
  <c r="F85" i="9"/>
  <c r="H84" i="9"/>
  <c r="G84" i="9"/>
  <c r="F84" i="9"/>
  <c r="E84" i="9"/>
  <c r="B84" i="9" s="1"/>
  <c r="H83" i="9"/>
  <c r="G83" i="9"/>
  <c r="F83" i="9"/>
  <c r="E83" i="9"/>
  <c r="H82" i="9"/>
  <c r="G82" i="9"/>
  <c r="E82" i="9" s="1"/>
  <c r="B82" i="9" s="1"/>
  <c r="F82" i="9"/>
  <c r="H81" i="9"/>
  <c r="G81" i="9"/>
  <c r="E81" i="9" s="1"/>
  <c r="B81" i="9" s="1"/>
  <c r="F81" i="9"/>
  <c r="H80" i="9"/>
  <c r="G80" i="9"/>
  <c r="F80" i="9"/>
  <c r="E80" i="9"/>
  <c r="B80" i="9" s="1"/>
  <c r="H79" i="9"/>
  <c r="G79" i="9"/>
  <c r="F79" i="9"/>
  <c r="E79" i="9"/>
  <c r="H78" i="9"/>
  <c r="G78" i="9"/>
  <c r="E78" i="9" s="1"/>
  <c r="B78" i="9" s="1"/>
  <c r="F78" i="9"/>
  <c r="H77" i="9"/>
  <c r="G77" i="9"/>
  <c r="E77" i="9" s="1"/>
  <c r="B77" i="9" s="1"/>
  <c r="F77" i="9"/>
  <c r="H76" i="9"/>
  <c r="G76" i="9"/>
  <c r="F76" i="9"/>
  <c r="E76" i="9"/>
  <c r="B76" i="9" s="1"/>
  <c r="H75" i="9"/>
  <c r="G75" i="9"/>
  <c r="F75" i="9"/>
  <c r="E75" i="9"/>
  <c r="H74" i="9"/>
  <c r="G74" i="9"/>
  <c r="E74" i="9" s="1"/>
  <c r="B74" i="9" s="1"/>
  <c r="F74" i="9"/>
  <c r="H73" i="9"/>
  <c r="G73" i="9"/>
  <c r="E73" i="9" s="1"/>
  <c r="B73" i="9" s="1"/>
  <c r="F73" i="9"/>
  <c r="H72" i="9"/>
  <c r="G72" i="9"/>
  <c r="F72" i="9"/>
  <c r="E72" i="9"/>
  <c r="B72" i="9" s="1"/>
  <c r="H71" i="9"/>
  <c r="G71" i="9"/>
  <c r="F71" i="9"/>
  <c r="E71" i="9"/>
  <c r="H70" i="9"/>
  <c r="G70" i="9"/>
  <c r="E70" i="9" s="1"/>
  <c r="B70" i="9" s="1"/>
  <c r="F70" i="9"/>
  <c r="H69" i="9"/>
  <c r="G69" i="9"/>
  <c r="E69" i="9" s="1"/>
  <c r="B69" i="9" s="1"/>
  <c r="F69" i="9"/>
  <c r="H68" i="9"/>
  <c r="G68" i="9"/>
  <c r="F68" i="9"/>
  <c r="E68" i="9"/>
  <c r="B68" i="9" s="1"/>
  <c r="H67" i="9"/>
  <c r="G67" i="9"/>
  <c r="F67" i="9"/>
  <c r="E67" i="9"/>
  <c r="H66" i="9"/>
  <c r="G66" i="9"/>
  <c r="E66" i="9" s="1"/>
  <c r="B66" i="9" s="1"/>
  <c r="F66" i="9"/>
  <c r="H65" i="9"/>
  <c r="G65" i="9"/>
  <c r="E65" i="9" s="1"/>
  <c r="B65" i="9" s="1"/>
  <c r="F65" i="9"/>
  <c r="H64" i="9"/>
  <c r="G64" i="9"/>
  <c r="F64" i="9"/>
  <c r="E64" i="9"/>
  <c r="B64" i="9" s="1"/>
  <c r="H63" i="9"/>
  <c r="G63" i="9"/>
  <c r="F63" i="9"/>
  <c r="E63" i="9"/>
  <c r="H62" i="9"/>
  <c r="G62" i="9"/>
  <c r="E62" i="9" s="1"/>
  <c r="B62" i="9" s="1"/>
  <c r="F62" i="9"/>
  <c r="H61" i="9"/>
  <c r="G61" i="9"/>
  <c r="E61" i="9" s="1"/>
  <c r="B61" i="9" s="1"/>
  <c r="F61" i="9"/>
  <c r="H60" i="9"/>
  <c r="G60" i="9"/>
  <c r="F60" i="9"/>
  <c r="E60" i="9"/>
  <c r="B60" i="9" s="1"/>
  <c r="H59" i="9"/>
  <c r="G59" i="9"/>
  <c r="F59" i="9"/>
  <c r="E59" i="9"/>
  <c r="H58" i="9"/>
  <c r="G58" i="9"/>
  <c r="E58" i="9" s="1"/>
  <c r="B58" i="9" s="1"/>
  <c r="F58" i="9"/>
  <c r="H57" i="9"/>
  <c r="G57" i="9"/>
  <c r="E57" i="9" s="1"/>
  <c r="B57" i="9" s="1"/>
  <c r="F57" i="9"/>
  <c r="H56" i="9"/>
  <c r="G56" i="9"/>
  <c r="F56" i="9"/>
  <c r="E56" i="9"/>
  <c r="B56" i="9" s="1"/>
  <c r="H55" i="9"/>
  <c r="G55" i="9"/>
  <c r="F55" i="9"/>
  <c r="E55" i="9"/>
  <c r="H54" i="9"/>
  <c r="G54" i="9"/>
  <c r="E54" i="9" s="1"/>
  <c r="B54" i="9" s="1"/>
  <c r="F54" i="9"/>
  <c r="H53" i="9"/>
  <c r="G53" i="9"/>
  <c r="E53" i="9" s="1"/>
  <c r="B53" i="9" s="1"/>
  <c r="F53" i="9"/>
  <c r="H52" i="9"/>
  <c r="G52" i="9"/>
  <c r="F52" i="9"/>
  <c r="E52" i="9"/>
  <c r="B52" i="9" s="1"/>
  <c r="H51" i="9"/>
  <c r="G51" i="9"/>
  <c r="F51" i="9"/>
  <c r="E51" i="9"/>
  <c r="H50" i="9"/>
  <c r="G50" i="9"/>
  <c r="E50" i="9" s="1"/>
  <c r="B50" i="9" s="1"/>
  <c r="F50" i="9"/>
  <c r="H49" i="9"/>
  <c r="G49" i="9"/>
  <c r="E49" i="9" s="1"/>
  <c r="B49" i="9" s="1"/>
  <c r="F49" i="9"/>
  <c r="H48" i="9"/>
  <c r="G48" i="9"/>
  <c r="F48" i="9"/>
  <c r="E48" i="9"/>
  <c r="B48" i="9" s="1"/>
  <c r="H47" i="9"/>
  <c r="G47" i="9"/>
  <c r="F47" i="9"/>
  <c r="E47" i="9"/>
  <c r="H46" i="9"/>
  <c r="G46" i="9"/>
  <c r="E46" i="9" s="1"/>
  <c r="B46" i="9" s="1"/>
  <c r="F46" i="9"/>
  <c r="H45" i="9"/>
  <c r="G45" i="9"/>
  <c r="E45" i="9" s="1"/>
  <c r="B45" i="9" s="1"/>
  <c r="F45" i="9"/>
  <c r="H44" i="9"/>
  <c r="G44" i="9"/>
  <c r="F44" i="9"/>
  <c r="H43" i="9"/>
  <c r="G43" i="9"/>
  <c r="E43" i="9" s="1"/>
  <c r="F43" i="9"/>
  <c r="H42" i="9"/>
  <c r="G42" i="9"/>
  <c r="F42" i="9"/>
  <c r="H41" i="9"/>
  <c r="G41" i="9"/>
  <c r="F41" i="9"/>
  <c r="H40" i="9"/>
  <c r="G40" i="9"/>
  <c r="F40" i="9"/>
  <c r="H39" i="9"/>
  <c r="G39" i="9"/>
  <c r="E39" i="9" s="1"/>
  <c r="F39" i="9"/>
  <c r="H38" i="9"/>
  <c r="G38" i="9"/>
  <c r="E38" i="9" s="1"/>
  <c r="B38" i="9" s="1"/>
  <c r="F38" i="9"/>
  <c r="H37" i="9"/>
  <c r="G37" i="9"/>
  <c r="F37" i="9"/>
  <c r="H36" i="9"/>
  <c r="G36" i="9"/>
  <c r="F36" i="9"/>
  <c r="E36" i="9"/>
  <c r="B36" i="9" s="1"/>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H24" i="9"/>
  <c r="E24" i="9" s="1"/>
  <c r="B24" i="9" s="1"/>
  <c r="G24" i="9"/>
  <c r="F24" i="9"/>
  <c r="H23" i="9"/>
  <c r="G23" i="9"/>
  <c r="F23" i="9"/>
  <c r="E23" i="9"/>
  <c r="B23" i="9" s="1"/>
  <c r="H22" i="9"/>
  <c r="G22" i="9"/>
  <c r="E22" i="9" s="1"/>
  <c r="B22" i="9" s="1"/>
  <c r="F22" i="9"/>
  <c r="H21" i="9"/>
  <c r="G21" i="9"/>
  <c r="E21" i="9" s="1"/>
  <c r="B21" i="9" s="1"/>
  <c r="F21" i="9"/>
  <c r="F20" i="9"/>
  <c r="F4" i="9"/>
  <c r="O3" i="9"/>
  <c r="G167" i="9" s="1"/>
  <c r="E167" i="9" s="1"/>
  <c r="B167" i="9" s="1"/>
  <c r="I3" i="9"/>
  <c r="H3" i="9"/>
  <c r="G3" i="9"/>
  <c r="D101" i="8"/>
  <c r="D95" i="8"/>
  <c r="D90" i="8"/>
  <c r="D85" i="8"/>
  <c r="D80" i="8"/>
  <c r="D75" i="8"/>
  <c r="D70" i="8"/>
  <c r="D65" i="8"/>
  <c r="D60" i="8"/>
  <c r="D55" i="8"/>
  <c r="D49" i="8" s="1"/>
  <c r="D50" i="8"/>
  <c r="D44" i="8"/>
  <c r="D36" i="8"/>
  <c r="D26" i="8"/>
  <c r="D18" i="8"/>
  <c r="D8" i="8"/>
  <c r="D6" i="8" s="1"/>
  <c r="C1481" i="1" s="1"/>
  <c r="H1481" i="1" s="1"/>
  <c r="E44" i="7"/>
  <c r="D44" i="7"/>
  <c r="E39" i="7"/>
  <c r="D39" i="7"/>
  <c r="D38" i="7" s="1"/>
  <c r="E38" i="7"/>
  <c r="E30" i="7"/>
  <c r="D30" i="7"/>
  <c r="D22" i="7" s="1"/>
  <c r="E23" i="7"/>
  <c r="E22" i="7" s="1"/>
  <c r="D23" i="7"/>
  <c r="E7" i="7"/>
  <c r="E6" i="7" s="1"/>
  <c r="E5"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D250" i="5"/>
  <c r="F249" i="5"/>
  <c r="F248" i="5"/>
  <c r="F247" i="5"/>
  <c r="F246" i="5"/>
  <c r="E246" i="5"/>
  <c r="D246" i="5"/>
  <c r="F244" i="5"/>
  <c r="F243" i="5"/>
  <c r="F242" i="5"/>
  <c r="E242" i="5"/>
  <c r="D242" i="5"/>
  <c r="F241" i="5"/>
  <c r="F240" i="5"/>
  <c r="E239" i="5"/>
  <c r="D239" i="5"/>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D593" i="4"/>
  <c r="F593"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E459" i="4" s="1"/>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F418" i="4"/>
  <c r="E418" i="4"/>
  <c r="D418" i="4"/>
  <c r="E417" i="4"/>
  <c r="E644" i="4" s="1"/>
  <c r="D638" i="1" s="1"/>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2" i="4"/>
  <c r="F361" i="4"/>
  <c r="F360" i="4"/>
  <c r="F359" i="4"/>
  <c r="F358" i="4"/>
  <c r="F357" i="4"/>
  <c r="E356" i="4"/>
  <c r="D356" i="4"/>
  <c r="F356" i="4" s="1"/>
  <c r="F355" i="4"/>
  <c r="F354" i="4"/>
  <c r="F353" i="4"/>
  <c r="F352" i="4"/>
  <c r="E352" i="4"/>
  <c r="E351" i="4" s="1"/>
  <c r="E350" i="4" s="1"/>
  <c r="D352" i="4"/>
  <c r="D351" i="4"/>
  <c r="F351"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2" i="4"/>
  <c r="F281" i="4"/>
  <c r="F280" i="4"/>
  <c r="E279" i="4"/>
  <c r="D279" i="4"/>
  <c r="F279" i="4" s="1"/>
  <c r="F278" i="4"/>
  <c r="F277" i="4"/>
  <c r="F276" i="4"/>
  <c r="F275" i="4"/>
  <c r="F274" i="4"/>
  <c r="E273" i="4"/>
  <c r="D273" i="4"/>
  <c r="F273" i="4" s="1"/>
  <c r="F270" i="4"/>
  <c r="F269" i="4"/>
  <c r="E268" i="4"/>
  <c r="D268" i="4"/>
  <c r="F268" i="4" s="1"/>
  <c r="F266" i="4"/>
  <c r="F265" i="4"/>
  <c r="F264" i="4"/>
  <c r="E264" i="4"/>
  <c r="D264" i="4"/>
  <c r="E263" i="4"/>
  <c r="F261" i="4"/>
  <c r="F260" i="4"/>
  <c r="F259" i="4"/>
  <c r="E259" i="4"/>
  <c r="D259" i="4"/>
  <c r="F257" i="4"/>
  <c r="F256" i="4"/>
  <c r="F255" i="4"/>
  <c r="F254" i="4"/>
  <c r="E253" i="4"/>
  <c r="E252" i="4" s="1"/>
  <c r="D253" i="4"/>
  <c r="E247" i="4"/>
  <c r="D247" i="4"/>
  <c r="F246" i="4"/>
  <c r="F245" i="4"/>
  <c r="F244" i="4"/>
  <c r="E244" i="4"/>
  <c r="D244" i="4"/>
  <c r="F241" i="4"/>
  <c r="F240" i="4"/>
  <c r="E240" i="4"/>
  <c r="D240" i="4"/>
  <c r="F238" i="4"/>
  <c r="F237" i="4"/>
  <c r="E236" i="4"/>
  <c r="D236" i="4"/>
  <c r="F236" i="4" s="1"/>
  <c r="F233" i="4"/>
  <c r="F232" i="4"/>
  <c r="E231" i="4"/>
  <c r="D231" i="4"/>
  <c r="F230" i="4"/>
  <c r="F229" i="4"/>
  <c r="F228" i="4"/>
  <c r="E228" i="4"/>
  <c r="E224" i="4" s="1"/>
  <c r="D228" i="4"/>
  <c r="F227" i="4"/>
  <c r="F226" i="4"/>
  <c r="F225" i="4"/>
  <c r="E225" i="4"/>
  <c r="D225"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E196" i="4" s="1"/>
  <c r="D192" i="1"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E139" i="4"/>
  <c r="D139" i="4"/>
  <c r="F139" i="4" s="1"/>
  <c r="F138" i="4"/>
  <c r="F137" i="4"/>
  <c r="F136" i="4"/>
  <c r="F135" i="4"/>
  <c r="E134" i="4"/>
  <c r="E133" i="4" s="1"/>
  <c r="D129" i="1" s="1"/>
  <c r="D134" i="4"/>
  <c r="D133" i="4" s="1"/>
  <c r="F130" i="4"/>
  <c r="F129" i="4"/>
  <c r="E128" i="4"/>
  <c r="D128" i="4"/>
  <c r="F127" i="4"/>
  <c r="F126" i="4"/>
  <c r="F125" i="4"/>
  <c r="E125" i="4"/>
  <c r="E124" i="4" s="1"/>
  <c r="D125" i="4"/>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G177" i="9" s="1"/>
  <c r="E177" i="9" s="1"/>
  <c r="B177" i="9" s="1"/>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c r="L3" i="9" s="1"/>
  <c r="H1580" i="1"/>
  <c r="G1580" i="1"/>
  <c r="C1580" i="1"/>
  <c r="C1579" i="1"/>
  <c r="C1578" i="1"/>
  <c r="G1578" i="1" s="1"/>
  <c r="C1577" i="1"/>
  <c r="H1577" i="1" s="1"/>
  <c r="C1576" i="1"/>
  <c r="G1575" i="1"/>
  <c r="C1575" i="1"/>
  <c r="H1575" i="1" s="1"/>
  <c r="C1574" i="1"/>
  <c r="H1573" i="1"/>
  <c r="G1573" i="1"/>
  <c r="C1573" i="1"/>
  <c r="H1572" i="1"/>
  <c r="G1572" i="1"/>
  <c r="C1572" i="1"/>
  <c r="C1571" i="1"/>
  <c r="H1570" i="1"/>
  <c r="C1570" i="1"/>
  <c r="G1570" i="1" s="1"/>
  <c r="H1569" i="1"/>
  <c r="G1569" i="1"/>
  <c r="C1569" i="1"/>
  <c r="C1568" i="1"/>
  <c r="G1567" i="1"/>
  <c r="C1567" i="1"/>
  <c r="H1567" i="1" s="1"/>
  <c r="C1566" i="1"/>
  <c r="H1565" i="1"/>
  <c r="G1565" i="1"/>
  <c r="C1565" i="1"/>
  <c r="H1564" i="1"/>
  <c r="G1564" i="1"/>
  <c r="C1564" i="1"/>
  <c r="C1563" i="1"/>
  <c r="H1562" i="1"/>
  <c r="C1562" i="1"/>
  <c r="G1562" i="1" s="1"/>
  <c r="H1561" i="1"/>
  <c r="G1561" i="1"/>
  <c r="C1561" i="1"/>
  <c r="C1560" i="1"/>
  <c r="G1559" i="1"/>
  <c r="C1559" i="1"/>
  <c r="H1559" i="1" s="1"/>
  <c r="C1558" i="1"/>
  <c r="H1557" i="1"/>
  <c r="G1557" i="1"/>
  <c r="C1557" i="1"/>
  <c r="H1556" i="1"/>
  <c r="G1556" i="1"/>
  <c r="C1556" i="1"/>
  <c r="C1555" i="1"/>
  <c r="H1554" i="1"/>
  <c r="C1554" i="1"/>
  <c r="G1554" i="1" s="1"/>
  <c r="H1553" i="1"/>
  <c r="G1553" i="1"/>
  <c r="C1553" i="1"/>
  <c r="C1552" i="1"/>
  <c r="G1551" i="1"/>
  <c r="C1551" i="1"/>
  <c r="H1551" i="1" s="1"/>
  <c r="C1550" i="1"/>
  <c r="H1549" i="1"/>
  <c r="G1549" i="1"/>
  <c r="C1549" i="1"/>
  <c r="H1548" i="1"/>
  <c r="G1548" i="1"/>
  <c r="C1548" i="1"/>
  <c r="C1547" i="1"/>
  <c r="H1546" i="1"/>
  <c r="C1546" i="1"/>
  <c r="G1546" i="1" s="1"/>
  <c r="H1545" i="1"/>
  <c r="G1545" i="1"/>
  <c r="C1545" i="1"/>
  <c r="C1544" i="1"/>
  <c r="G1543" i="1"/>
  <c r="C1543" i="1"/>
  <c r="H1543" i="1" s="1"/>
  <c r="C1542" i="1"/>
  <c r="H1541" i="1"/>
  <c r="G1541" i="1"/>
  <c r="C1541" i="1"/>
  <c r="H1540" i="1"/>
  <c r="G1540" i="1"/>
  <c r="C1540" i="1"/>
  <c r="C1539" i="1"/>
  <c r="H1538" i="1"/>
  <c r="C1538" i="1"/>
  <c r="G1538" i="1" s="1"/>
  <c r="H1537" i="1"/>
  <c r="G1537" i="1"/>
  <c r="C1537" i="1"/>
  <c r="C1536" i="1"/>
  <c r="G1535" i="1"/>
  <c r="C1535" i="1"/>
  <c r="H1535" i="1" s="1"/>
  <c r="C1534" i="1"/>
  <c r="H1533" i="1"/>
  <c r="G1533" i="1"/>
  <c r="C1533" i="1"/>
  <c r="H1532" i="1"/>
  <c r="G1532" i="1"/>
  <c r="C1532" i="1"/>
  <c r="C1531" i="1"/>
  <c r="H1530" i="1"/>
  <c r="C1530" i="1"/>
  <c r="G1530" i="1" s="1"/>
  <c r="H1529" i="1"/>
  <c r="G1529" i="1"/>
  <c r="C1529" i="1"/>
  <c r="C1528" i="1"/>
  <c r="G1527" i="1"/>
  <c r="C1527" i="1"/>
  <c r="H1527" i="1" s="1"/>
  <c r="C1526" i="1"/>
  <c r="H1525" i="1"/>
  <c r="G1525" i="1"/>
  <c r="C1525" i="1"/>
  <c r="H1524" i="1"/>
  <c r="G1524" i="1"/>
  <c r="C1524" i="1"/>
  <c r="C1523" i="1"/>
  <c r="H1522" i="1"/>
  <c r="C1522" i="1"/>
  <c r="G1522" i="1" s="1"/>
  <c r="H1521" i="1"/>
  <c r="G1521" i="1"/>
  <c r="C1521" i="1"/>
  <c r="C1520" i="1"/>
  <c r="G1519" i="1"/>
  <c r="C1519" i="1"/>
  <c r="H1519" i="1" s="1"/>
  <c r="C1516" i="1"/>
  <c r="H1516" i="1" s="1"/>
  <c r="G1515" i="1"/>
  <c r="C1515" i="1"/>
  <c r="H1515" i="1" s="1"/>
  <c r="C1514" i="1"/>
  <c r="G1514" i="1" s="1"/>
  <c r="H1513" i="1"/>
  <c r="G1513" i="1"/>
  <c r="C1513" i="1"/>
  <c r="H1512" i="1"/>
  <c r="G1512" i="1"/>
  <c r="C1512" i="1"/>
  <c r="C1511" i="1"/>
  <c r="H1511" i="1" s="1"/>
  <c r="H1510" i="1"/>
  <c r="C1510" i="1"/>
  <c r="G1510" i="1" s="1"/>
  <c r="H1509" i="1"/>
  <c r="G1509" i="1"/>
  <c r="C1509" i="1"/>
  <c r="C1508" i="1"/>
  <c r="H1508" i="1" s="1"/>
  <c r="G1507" i="1"/>
  <c r="C1507" i="1"/>
  <c r="H1507" i="1" s="1"/>
  <c r="C1506" i="1"/>
  <c r="G1506" i="1" s="1"/>
  <c r="C1505" i="1"/>
  <c r="H1505" i="1" s="1"/>
  <c r="C1504" i="1"/>
  <c r="G1504" i="1" s="1"/>
  <c r="C1503" i="1"/>
  <c r="H1503" i="1" s="1"/>
  <c r="C1502" i="1"/>
  <c r="G1502" i="1" s="1"/>
  <c r="C1500" i="1"/>
  <c r="C1498" i="1"/>
  <c r="H1497" i="1"/>
  <c r="G1497" i="1"/>
  <c r="C1497" i="1"/>
  <c r="H1496" i="1"/>
  <c r="G1496" i="1"/>
  <c r="C1496" i="1"/>
  <c r="C1495" i="1"/>
  <c r="H1494" i="1"/>
  <c r="G1494" i="1"/>
  <c r="C1494" i="1"/>
  <c r="H1493" i="1"/>
  <c r="G1493" i="1"/>
  <c r="C1493" i="1"/>
  <c r="G1492" i="1"/>
  <c r="C1492" i="1"/>
  <c r="H1492" i="1" s="1"/>
  <c r="C1491" i="1"/>
  <c r="H1490" i="1"/>
  <c r="G1490" i="1"/>
  <c r="C1490" i="1"/>
  <c r="H1489" i="1"/>
  <c r="G1489" i="1"/>
  <c r="C1489" i="1"/>
  <c r="G1488" i="1"/>
  <c r="C1488" i="1"/>
  <c r="H1488" i="1" s="1"/>
  <c r="C1487" i="1"/>
  <c r="C1486" i="1"/>
  <c r="G1486" i="1" s="1"/>
  <c r="G1485" i="1"/>
  <c r="C1485" i="1"/>
  <c r="H1485" i="1" s="1"/>
  <c r="C1484" i="1"/>
  <c r="H1484" i="1" s="1"/>
  <c r="C1483" i="1"/>
  <c r="C1482" i="1"/>
  <c r="H1482" i="1" s="1"/>
  <c r="C1480" i="1"/>
  <c r="H1480" i="1" s="1"/>
  <c r="H1479" i="1"/>
  <c r="G1479" i="1"/>
  <c r="D1479" i="1"/>
  <c r="J1479" i="1" s="1"/>
  <c r="C1479" i="1"/>
  <c r="J1478" i="1"/>
  <c r="D1478" i="1"/>
  <c r="C1478" i="1"/>
  <c r="H1477" i="1"/>
  <c r="G1477" i="1"/>
  <c r="D1477" i="1"/>
  <c r="J1477" i="1" s="1"/>
  <c r="C1477" i="1"/>
  <c r="J1476" i="1"/>
  <c r="D1476" i="1"/>
  <c r="C1476" i="1"/>
  <c r="D1475" i="1"/>
  <c r="C1475" i="1"/>
  <c r="H1474" i="1"/>
  <c r="G1474" i="1"/>
  <c r="D1474" i="1"/>
  <c r="J1474" i="1" s="1"/>
  <c r="C1474" i="1"/>
  <c r="D1473" i="1"/>
  <c r="C1473" i="1"/>
  <c r="J1473" i="1" s="1"/>
  <c r="H1472" i="1"/>
  <c r="G1472" i="1"/>
  <c r="D1472" i="1"/>
  <c r="J1472" i="1" s="1"/>
  <c r="C1472" i="1"/>
  <c r="D1471" i="1"/>
  <c r="J1471" i="1" s="1"/>
  <c r="C1471" i="1"/>
  <c r="D1470" i="1"/>
  <c r="C1470" i="1"/>
  <c r="D1469" i="1"/>
  <c r="C1469" i="1"/>
  <c r="H1468" i="1"/>
  <c r="G1468" i="1"/>
  <c r="D1468" i="1"/>
  <c r="C1468" i="1"/>
  <c r="J1468" i="1" s="1"/>
  <c r="D1467" i="1"/>
  <c r="J1467" i="1" s="1"/>
  <c r="C1467" i="1"/>
  <c r="H1466" i="1"/>
  <c r="G1466" i="1"/>
  <c r="D1466" i="1"/>
  <c r="C1466" i="1"/>
  <c r="J1466" i="1" s="1"/>
  <c r="D1465" i="1"/>
  <c r="J1465" i="1" s="1"/>
  <c r="C1465" i="1"/>
  <c r="H1464" i="1"/>
  <c r="G1464" i="1"/>
  <c r="D1464" i="1"/>
  <c r="C1464" i="1"/>
  <c r="J1464" i="1" s="1"/>
  <c r="D1463" i="1"/>
  <c r="J1463" i="1" s="1"/>
  <c r="C1463" i="1"/>
  <c r="H1462" i="1"/>
  <c r="G1462" i="1"/>
  <c r="D1462" i="1"/>
  <c r="C1462" i="1"/>
  <c r="J1462" i="1" s="1"/>
  <c r="H1461" i="1"/>
  <c r="G1461" i="1"/>
  <c r="D1461" i="1"/>
  <c r="C1461" i="1"/>
  <c r="D1460" i="1"/>
  <c r="J1460" i="1" s="1"/>
  <c r="C1460" i="1"/>
  <c r="H1459" i="1"/>
  <c r="G1459" i="1"/>
  <c r="D1459" i="1"/>
  <c r="C1459" i="1"/>
  <c r="J1459" i="1" s="1"/>
  <c r="J1458" i="1"/>
  <c r="D1458" i="1"/>
  <c r="C1458" i="1"/>
  <c r="H1457" i="1"/>
  <c r="G1457" i="1"/>
  <c r="D1457" i="1"/>
  <c r="J1457" i="1" s="1"/>
  <c r="C1457" i="1"/>
  <c r="J1456" i="1"/>
  <c r="D1456" i="1"/>
  <c r="C1456" i="1"/>
  <c r="H1455" i="1"/>
  <c r="G1455" i="1"/>
  <c r="D1455" i="1"/>
  <c r="C1455" i="1"/>
  <c r="J1455" i="1" s="1"/>
  <c r="H1454" i="1"/>
  <c r="G1454" i="1"/>
  <c r="D1454" i="1"/>
  <c r="C1454" i="1"/>
  <c r="H1453" i="1"/>
  <c r="G1453" i="1"/>
  <c r="D1453" i="1"/>
  <c r="C1453" i="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G1445" i="1"/>
  <c r="D1445" i="1"/>
  <c r="C1445" i="1"/>
  <c r="H1445" i="1" s="1"/>
  <c r="H1444" i="1"/>
  <c r="D1444" i="1"/>
  <c r="C1444" i="1"/>
  <c r="G1443" i="1"/>
  <c r="I1443" i="1" s="1"/>
  <c r="D1443" i="1"/>
  <c r="J1443" i="1" s="1"/>
  <c r="C1443" i="1"/>
  <c r="H1443" i="1" s="1"/>
  <c r="H1442" i="1"/>
  <c r="D1442" i="1"/>
  <c r="C1442" i="1"/>
  <c r="G1441" i="1"/>
  <c r="I1441" i="1" s="1"/>
  <c r="D1441" i="1"/>
  <c r="J1441" i="1" s="1"/>
  <c r="C1441" i="1"/>
  <c r="H1441" i="1" s="1"/>
  <c r="H1440" i="1"/>
  <c r="D1440" i="1"/>
  <c r="C1440" i="1"/>
  <c r="G1439" i="1"/>
  <c r="I1439" i="1" s="1"/>
  <c r="D1439" i="1"/>
  <c r="J1439" i="1" s="1"/>
  <c r="C1439" i="1"/>
  <c r="H1439" i="1" s="1"/>
  <c r="D1438" i="1"/>
  <c r="G1438" i="1" s="1"/>
  <c r="C1438" i="1"/>
  <c r="G1437" i="1"/>
  <c r="D1437" i="1"/>
  <c r="H1437" i="1" s="1"/>
  <c r="C1437" i="1"/>
  <c r="D1436" i="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D1408" i="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D1383" i="1"/>
  <c r="H1382" i="1"/>
  <c r="D1382" i="1"/>
  <c r="C1382" i="1"/>
  <c r="G1382" i="1" s="1"/>
  <c r="H1381" i="1"/>
  <c r="D1381" i="1"/>
  <c r="C1381" i="1"/>
  <c r="G1381" i="1" s="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D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C711" i="1"/>
  <c r="H711" i="1" s="1"/>
  <c r="D710" i="1"/>
  <c r="G710" i="1" s="1"/>
  <c r="C710" i="1"/>
  <c r="H710" i="1" s="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D645" i="1"/>
  <c r="C645" i="1"/>
  <c r="G644" i="1"/>
  <c r="D644" i="1"/>
  <c r="C644" i="1"/>
  <c r="D643" i="1"/>
  <c r="G643" i="1" s="1"/>
  <c r="C643" i="1"/>
  <c r="H642" i="1"/>
  <c r="D642" i="1"/>
  <c r="C642" i="1"/>
  <c r="G642" i="1" s="1"/>
  <c r="H641"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G304" i="1"/>
  <c r="D304" i="1"/>
  <c r="C304" i="1"/>
  <c r="G303" i="1"/>
  <c r="D303" i="1"/>
  <c r="H303" i="1" s="1"/>
  <c r="C303" i="1"/>
  <c r="G302" i="1"/>
  <c r="D302" i="1"/>
  <c r="H302" i="1" s="1"/>
  <c r="C302" i="1"/>
  <c r="G301" i="1"/>
  <c r="D301" i="1"/>
  <c r="H301" i="1" s="1"/>
  <c r="C301" i="1"/>
  <c r="G300" i="1"/>
  <c r="D300" i="1"/>
  <c r="H300" i="1" s="1"/>
  <c r="C300" i="1"/>
  <c r="G299" i="1"/>
  <c r="D299" i="1"/>
  <c r="H299" i="1" s="1"/>
  <c r="C299" i="1"/>
  <c r="G298" i="1"/>
  <c r="D298" i="1"/>
  <c r="H298" i="1" s="1"/>
  <c r="C298" i="1"/>
  <c r="G297" i="1"/>
  <c r="D297" i="1"/>
  <c r="H297" i="1" s="1"/>
  <c r="C297" i="1"/>
  <c r="G296" i="1"/>
  <c r="D296" i="1"/>
  <c r="H296" i="1" s="1"/>
  <c r="C296" i="1"/>
  <c r="G295" i="1"/>
  <c r="D295" i="1"/>
  <c r="H295" i="1" s="1"/>
  <c r="C295" i="1"/>
  <c r="G294" i="1"/>
  <c r="D294" i="1"/>
  <c r="H294" i="1" s="1"/>
  <c r="C294" i="1"/>
  <c r="G292" i="1"/>
  <c r="D292" i="1"/>
  <c r="H292" i="1" s="1"/>
  <c r="C292" i="1"/>
  <c r="G291" i="1"/>
  <c r="D291" i="1"/>
  <c r="H291" i="1" s="1"/>
  <c r="C291" i="1"/>
  <c r="G290" i="1"/>
  <c r="D290" i="1"/>
  <c r="H290" i="1" s="1"/>
  <c r="C290" i="1"/>
  <c r="G289" i="1"/>
  <c r="D289" i="1"/>
  <c r="H289" i="1" s="1"/>
  <c r="C289" i="1"/>
  <c r="G288" i="1"/>
  <c r="D288" i="1"/>
  <c r="H288" i="1" s="1"/>
  <c r="C288"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G272" i="1"/>
  <c r="D272" i="1"/>
  <c r="H272" i="1" s="1"/>
  <c r="C272" i="1"/>
  <c r="G271" i="1"/>
  <c r="D271" i="1"/>
  <c r="H271" i="1" s="1"/>
  <c r="C271" i="1"/>
  <c r="G270" i="1"/>
  <c r="D270" i="1"/>
  <c r="H270" i="1" s="1"/>
  <c r="C270" i="1"/>
  <c r="G269" i="1"/>
  <c r="D269" i="1"/>
  <c r="H269" i="1" s="1"/>
  <c r="C269"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D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D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G226" i="1"/>
  <c r="D226" i="1"/>
  <c r="H226" i="1" s="1"/>
  <c r="C226" i="1"/>
  <c r="H225" i="1"/>
  <c r="G225" i="1"/>
  <c r="D225" i="1"/>
  <c r="C225" i="1"/>
  <c r="G224" i="1"/>
  <c r="D224" i="1"/>
  <c r="H224" i="1" s="1"/>
  <c r="C224" i="1"/>
  <c r="G223" i="1"/>
  <c r="D223" i="1"/>
  <c r="H223" i="1" s="1"/>
  <c r="C223" i="1"/>
  <c r="G222" i="1"/>
  <c r="D222" i="1"/>
  <c r="H222" i="1" s="1"/>
  <c r="C222" i="1"/>
  <c r="G221" i="1"/>
  <c r="D221" i="1"/>
  <c r="H221" i="1" s="1"/>
  <c r="C221" i="1"/>
  <c r="D220" i="1"/>
  <c r="G219" i="1"/>
  <c r="D219" i="1"/>
  <c r="H219" i="1" s="1"/>
  <c r="C219" i="1"/>
  <c r="G218" i="1"/>
  <c r="D218" i="1"/>
  <c r="H218" i="1" s="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G207" i="1" s="1"/>
  <c r="C207" i="1"/>
  <c r="D206" i="1"/>
  <c r="G206" i="1" s="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C191" i="1"/>
  <c r="G191" i="1" s="1"/>
  <c r="H190" i="1"/>
  <c r="G190" i="1"/>
  <c r="D190" i="1"/>
  <c r="C190" i="1"/>
  <c r="H189" i="1"/>
  <c r="G189" i="1"/>
  <c r="D189" i="1"/>
  <c r="C189" i="1"/>
  <c r="H188" i="1"/>
  <c r="G188" i="1"/>
  <c r="D188" i="1"/>
  <c r="C188" i="1"/>
  <c r="H187" i="1"/>
  <c r="G187" i="1"/>
  <c r="D187" i="1"/>
  <c r="C187" i="1"/>
  <c r="H186" i="1"/>
  <c r="G186" i="1"/>
  <c r="D186" i="1"/>
  <c r="C186" i="1"/>
  <c r="H185" i="1"/>
  <c r="D185" i="1"/>
  <c r="C185" i="1"/>
  <c r="G185" i="1" s="1"/>
  <c r="H184" i="1"/>
  <c r="D184" i="1"/>
  <c r="G184" i="1" s="1"/>
  <c r="C184" i="1"/>
  <c r="H183" i="1"/>
  <c r="G183" i="1"/>
  <c r="D183" i="1"/>
  <c r="C183" i="1"/>
  <c r="D182" i="1"/>
  <c r="C182" i="1"/>
  <c r="H181" i="1"/>
  <c r="G181" i="1"/>
  <c r="D181" i="1"/>
  <c r="C181" i="1"/>
  <c r="D180" i="1"/>
  <c r="C180" i="1"/>
  <c r="H180" i="1" s="1"/>
  <c r="D179" i="1"/>
  <c r="C179" i="1"/>
  <c r="D178" i="1"/>
  <c r="G178" i="1" s="1"/>
  <c r="C178" i="1"/>
  <c r="D177" i="1"/>
  <c r="C177" i="1"/>
  <c r="H177" i="1" s="1"/>
  <c r="D176" i="1"/>
  <c r="C176" i="1"/>
  <c r="D175" i="1"/>
  <c r="C175" i="1"/>
  <c r="H175" i="1" s="1"/>
  <c r="D174" i="1"/>
  <c r="C174" i="1"/>
  <c r="D173" i="1"/>
  <c r="D172" i="1"/>
  <c r="C172" i="1"/>
  <c r="H172" i="1" s="1"/>
  <c r="H171" i="1"/>
  <c r="G171" i="1"/>
  <c r="D171" i="1"/>
  <c r="C171" i="1"/>
  <c r="D170" i="1"/>
  <c r="C170" i="1"/>
  <c r="H170" i="1" s="1"/>
  <c r="D169" i="1"/>
  <c r="C169" i="1"/>
  <c r="H169" i="1" s="1"/>
  <c r="D168" i="1"/>
  <c r="C168" i="1"/>
  <c r="H168" i="1" s="1"/>
  <c r="D167" i="1"/>
  <c r="C167" i="1"/>
  <c r="H167" i="1" s="1"/>
  <c r="D166" i="1"/>
  <c r="C166" i="1"/>
  <c r="H166" i="1" s="1"/>
  <c r="C165" i="1"/>
  <c r="H164" i="1"/>
  <c r="G164" i="1"/>
  <c r="D164" i="1"/>
  <c r="C164" i="1"/>
  <c r="G163" i="1"/>
  <c r="D163" i="1"/>
  <c r="C163" i="1"/>
  <c r="H163" i="1" s="1"/>
  <c r="H162" i="1"/>
  <c r="D162" i="1"/>
  <c r="G162" i="1" s="1"/>
  <c r="C162" i="1"/>
  <c r="H161" i="1"/>
  <c r="D161" i="1"/>
  <c r="C161" i="1"/>
  <c r="D160" i="1"/>
  <c r="C160" i="1"/>
  <c r="G160" i="1" s="1"/>
  <c r="H158" i="1"/>
  <c r="G158" i="1"/>
  <c r="D158" i="1"/>
  <c r="C158" i="1"/>
  <c r="D157" i="1"/>
  <c r="C157" i="1"/>
  <c r="H157" i="1" s="1"/>
  <c r="D156" i="1"/>
  <c r="C156" i="1"/>
  <c r="D155" i="1"/>
  <c r="C155" i="1"/>
  <c r="H155" i="1" s="1"/>
  <c r="D154" i="1"/>
  <c r="C154" i="1"/>
  <c r="H153" i="1"/>
  <c r="G153" i="1"/>
  <c r="D153" i="1"/>
  <c r="C153" i="1"/>
  <c r="D152" i="1"/>
  <c r="C152" i="1"/>
  <c r="H152" i="1" s="1"/>
  <c r="H151" i="1"/>
  <c r="G151" i="1"/>
  <c r="D151" i="1"/>
  <c r="C151" i="1"/>
  <c r="D150" i="1"/>
  <c r="C150" i="1"/>
  <c r="D149" i="1"/>
  <c r="C149" i="1"/>
  <c r="H149" i="1" s="1"/>
  <c r="D148" i="1"/>
  <c r="G146"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G135" i="1"/>
  <c r="D135" i="1"/>
  <c r="C135" i="1"/>
  <c r="H135" i="1" s="1"/>
  <c r="H134" i="1"/>
  <c r="G134" i="1"/>
  <c r="D134" i="1"/>
  <c r="C134" i="1"/>
  <c r="H133" i="1"/>
  <c r="G133" i="1"/>
  <c r="D133" i="1"/>
  <c r="C133" i="1"/>
  <c r="H132" i="1"/>
  <c r="G132" i="1"/>
  <c r="D132" i="1"/>
  <c r="C132" i="1"/>
  <c r="D131" i="1"/>
  <c r="H131" i="1" s="1"/>
  <c r="C131" i="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26" i="9" l="1"/>
  <c r="B26" i="9" s="1"/>
  <c r="G1577" i="1"/>
  <c r="H1578" i="1"/>
  <c r="H1504" i="1"/>
  <c r="H1502" i="1"/>
  <c r="G1505" i="1"/>
  <c r="H1486" i="1"/>
  <c r="G1484" i="1"/>
  <c r="G1481" i="1"/>
  <c r="G1482" i="1"/>
  <c r="G711" i="1"/>
  <c r="H644" i="1"/>
  <c r="H643" i="1"/>
  <c r="G645" i="1"/>
  <c r="G641" i="1"/>
  <c r="F417" i="4"/>
  <c r="H207" i="1"/>
  <c r="H182" i="1"/>
  <c r="E44" i="9"/>
  <c r="B44" i="9" s="1"/>
  <c r="E42" i="9"/>
  <c r="B42" i="9" s="1"/>
  <c r="H179" i="1"/>
  <c r="H178" i="1"/>
  <c r="E41" i="9"/>
  <c r="B41" i="9" s="1"/>
  <c r="H176" i="1"/>
  <c r="H174" i="1"/>
  <c r="H165" i="1"/>
  <c r="F164" i="4"/>
  <c r="E40" i="9"/>
  <c r="B40" i="9" s="1"/>
  <c r="E163" i="4"/>
  <c r="D159" i="1" s="1"/>
  <c r="G161" i="1"/>
  <c r="H156" i="1"/>
  <c r="H154" i="1"/>
  <c r="H150" i="1"/>
  <c r="D130" i="1"/>
  <c r="H130" i="1" s="1"/>
  <c r="G131" i="1"/>
  <c r="D108" i="1"/>
  <c r="E37" i="9"/>
  <c r="B37" i="9" s="1"/>
  <c r="F112" i="4"/>
  <c r="F216" i="9"/>
  <c r="B216" i="9" s="1"/>
  <c r="G182" i="1"/>
  <c r="B220" i="9"/>
  <c r="G180" i="1"/>
  <c r="B219" i="9"/>
  <c r="G179" i="1"/>
  <c r="G177" i="1"/>
  <c r="C173" i="1"/>
  <c r="H173" i="1" s="1"/>
  <c r="G176" i="1"/>
  <c r="G175" i="1"/>
  <c r="G174" i="1"/>
  <c r="G172" i="1"/>
  <c r="G170" i="1"/>
  <c r="G169" i="1"/>
  <c r="G168" i="1"/>
  <c r="G167" i="1"/>
  <c r="G165" i="1"/>
  <c r="G166" i="1"/>
  <c r="H160" i="1"/>
  <c r="G157" i="1"/>
  <c r="G155" i="1"/>
  <c r="G156" i="1"/>
  <c r="G154" i="1"/>
  <c r="G152" i="1"/>
  <c r="G149" i="1"/>
  <c r="G150" i="1"/>
  <c r="F133" i="4"/>
  <c r="C129" i="1"/>
  <c r="G11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3" i="1"/>
  <c r="G393" i="1"/>
  <c r="H395" i="1"/>
  <c r="G395" i="1"/>
  <c r="H397" i="1"/>
  <c r="G397" i="1"/>
  <c r="H399" i="1"/>
  <c r="G399" i="1"/>
  <c r="H401" i="1"/>
  <c r="G401"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1" i="1"/>
  <c r="G631" i="1"/>
  <c r="H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1438" i="1"/>
  <c r="I1447" i="1"/>
  <c r="I1449" i="1"/>
  <c r="I1451" i="1"/>
  <c r="I1455" i="1"/>
  <c r="I1457" i="1"/>
  <c r="I1459" i="1"/>
  <c r="I1462" i="1"/>
  <c r="I1464" i="1"/>
  <c r="I1466" i="1"/>
  <c r="I1468" i="1"/>
  <c r="G1470" i="1"/>
  <c r="H1470" i="1"/>
  <c r="I1472" i="1"/>
  <c r="I1474" i="1"/>
  <c r="G1476" i="1"/>
  <c r="H1476" i="1"/>
  <c r="G1478" i="1"/>
  <c r="H1478" i="1"/>
  <c r="G1483" i="1"/>
  <c r="H1483" i="1"/>
  <c r="G1487" i="1"/>
  <c r="H1487" i="1"/>
  <c r="G1511" i="1"/>
  <c r="H1514" i="1"/>
  <c r="G1516" i="1"/>
  <c r="F107" i="4"/>
  <c r="D106" i="4"/>
  <c r="F253" i="4"/>
  <c r="D252" i="4"/>
  <c r="G1480" i="1"/>
  <c r="G1491" i="1"/>
  <c r="H1491" i="1"/>
  <c r="G1498" i="1"/>
  <c r="H1498" i="1"/>
  <c r="G1503" i="1"/>
  <c r="H1506" i="1"/>
  <c r="G1508" i="1"/>
  <c r="G1520" i="1"/>
  <c r="H1520" i="1"/>
  <c r="G1528" i="1"/>
  <c r="H1528" i="1"/>
  <c r="G1536" i="1"/>
  <c r="H1536" i="1"/>
  <c r="G1544" i="1"/>
  <c r="H1544" i="1"/>
  <c r="G1552" i="1"/>
  <c r="H1552" i="1"/>
  <c r="G1560" i="1"/>
  <c r="H1560" i="1"/>
  <c r="G1568" i="1"/>
  <c r="H1568" i="1"/>
  <c r="G1576" i="1"/>
  <c r="H1576" i="1"/>
  <c r="F83" i="4"/>
  <c r="D82" i="4"/>
  <c r="D224" i="4"/>
  <c r="F231" i="4"/>
  <c r="E141" i="6"/>
  <c r="G1446" i="1"/>
  <c r="I1446" i="1" s="1"/>
  <c r="H1446" i="1"/>
  <c r="G1448" i="1"/>
  <c r="H1448" i="1"/>
  <c r="G1450" i="1"/>
  <c r="I1450" i="1" s="1"/>
  <c r="H1450" i="1"/>
  <c r="G1452" i="1"/>
  <c r="H1452" i="1"/>
  <c r="G1456" i="1"/>
  <c r="I1456" i="1" s="1"/>
  <c r="H1456" i="1"/>
  <c r="G1458" i="1"/>
  <c r="H1458" i="1"/>
  <c r="G1460" i="1"/>
  <c r="I1460" i="1" s="1"/>
  <c r="H1460" i="1"/>
  <c r="G1463" i="1"/>
  <c r="H1463" i="1"/>
  <c r="G1465" i="1"/>
  <c r="I1465" i="1" s="1"/>
  <c r="H1465" i="1"/>
  <c r="G1467" i="1"/>
  <c r="H1467" i="1"/>
  <c r="G1469" i="1"/>
  <c r="H1469" i="1"/>
  <c r="G1471" i="1"/>
  <c r="H1471" i="1"/>
  <c r="G1473" i="1"/>
  <c r="I1473" i="1" s="1"/>
  <c r="H1473" i="1"/>
  <c r="G1475" i="1"/>
  <c r="H1475" i="1"/>
  <c r="I1477" i="1"/>
  <c r="I1479" i="1"/>
  <c r="H1495" i="1"/>
  <c r="G1495" i="1"/>
  <c r="G1526" i="1"/>
  <c r="H1526" i="1"/>
  <c r="G1534" i="1"/>
  <c r="H1534" i="1"/>
  <c r="G1542" i="1"/>
  <c r="H1542" i="1"/>
  <c r="G1550" i="1"/>
  <c r="H1550" i="1"/>
  <c r="G1558" i="1"/>
  <c r="H1558" i="1"/>
  <c r="G1566" i="1"/>
  <c r="H1566" i="1"/>
  <c r="G1574" i="1"/>
  <c r="H1574" i="1"/>
  <c r="F128" i="4"/>
  <c r="D124" i="4"/>
  <c r="F197" i="4"/>
  <c r="D196" i="4"/>
  <c r="J1440" i="1"/>
  <c r="G1440" i="1"/>
  <c r="I1440" i="1" s="1"/>
  <c r="J1442" i="1"/>
  <c r="G1442" i="1"/>
  <c r="I1442" i="1" s="1"/>
  <c r="J1444" i="1"/>
  <c r="G1444" i="1"/>
  <c r="I1444" i="1" s="1"/>
  <c r="G1500" i="1"/>
  <c r="H1500" i="1"/>
  <c r="H1523" i="1"/>
  <c r="G1523" i="1"/>
  <c r="H1531" i="1"/>
  <c r="G1531" i="1"/>
  <c r="H1539" i="1"/>
  <c r="G1539" i="1"/>
  <c r="H1547" i="1"/>
  <c r="G1547" i="1"/>
  <c r="H1555" i="1"/>
  <c r="G1555" i="1"/>
  <c r="H1563" i="1"/>
  <c r="G1563" i="1"/>
  <c r="H1571" i="1"/>
  <c r="G1571" i="1"/>
  <c r="H1579" i="1"/>
  <c r="G1579" i="1"/>
  <c r="F169" i="4"/>
  <c r="D163" i="4"/>
  <c r="J1445" i="1"/>
  <c r="E7" i="4"/>
  <c r="E50" i="4"/>
  <c r="D46" i="1" s="1"/>
  <c r="F153" i="4"/>
  <c r="D152" i="4"/>
  <c r="D263" i="4"/>
  <c r="F312" i="4"/>
  <c r="D311" i="4"/>
  <c r="D396" i="4"/>
  <c r="D644" i="4"/>
  <c r="G286" i="9"/>
  <c r="E286" i="9" s="1"/>
  <c r="B286" i="9" s="1"/>
  <c r="F88" i="5"/>
  <c r="D87" i="5"/>
  <c r="F239" i="5"/>
  <c r="D238" i="5"/>
  <c r="D43" i="8"/>
  <c r="G175" i="9"/>
  <c r="E175" i="9" s="1"/>
  <c r="B175" i="9" s="1"/>
  <c r="E420" i="4"/>
  <c r="F460" i="4"/>
  <c r="D459" i="4"/>
  <c r="G287" i="9"/>
  <c r="E287" i="9" s="1"/>
  <c r="B287" i="9" s="1"/>
  <c r="D146" i="5"/>
  <c r="F149" i="5"/>
  <c r="F191" i="5"/>
  <c r="D190" i="5"/>
  <c r="E114" i="9"/>
  <c r="B114" i="9" s="1"/>
  <c r="B119" i="9"/>
  <c r="F7" i="4"/>
  <c r="D6" i="4"/>
  <c r="G185" i="9"/>
  <c r="E185" i="9" s="1"/>
  <c r="B185" i="9" s="1"/>
  <c r="F134" i="4"/>
  <c r="F522" i="4"/>
  <c r="G188" i="9"/>
  <c r="E188" i="9" s="1"/>
  <c r="B188" i="9" s="1"/>
  <c r="F603" i="4"/>
  <c r="G142" i="9"/>
  <c r="E142" i="9" s="1"/>
  <c r="B142" i="9" s="1"/>
  <c r="D12" i="5"/>
  <c r="F259" i="5"/>
  <c r="D258" i="5"/>
  <c r="D24" i="8"/>
  <c r="C1499" i="1" s="1"/>
  <c r="C1501" i="1"/>
  <c r="F51" i="4"/>
  <c r="D50" i="4"/>
  <c r="E311" i="4"/>
  <c r="D306" i="1" s="1"/>
  <c r="F364" i="4"/>
  <c r="D363" i="4"/>
  <c r="D643" i="4"/>
  <c r="F416" i="4"/>
  <c r="D421" i="4"/>
  <c r="D529" i="4"/>
  <c r="F90" i="6"/>
  <c r="D89" i="6"/>
  <c r="G274" i="9"/>
  <c r="E274" i="9" s="1"/>
  <c r="B274" i="9" s="1"/>
  <c r="G169" i="9"/>
  <c r="E169" i="9" s="1"/>
  <c r="B169" i="9" s="1"/>
  <c r="G171" i="9"/>
  <c r="E171" i="9" s="1"/>
  <c r="B171" i="9" s="1"/>
  <c r="H164" i="9"/>
  <c r="G181" i="9"/>
  <c r="E181" i="9" s="1"/>
  <c r="B181" i="9" s="1"/>
  <c r="E643" i="4"/>
  <c r="D637" i="1" s="1"/>
  <c r="D515" i="4"/>
  <c r="F581" i="4"/>
  <c r="D580" i="4"/>
  <c r="E593" i="4"/>
  <c r="D587" i="1" s="1"/>
  <c r="H587" i="1" s="1"/>
  <c r="D625" i="4"/>
  <c r="D78" i="5"/>
  <c r="D134" i="5"/>
  <c r="D245" i="5"/>
  <c r="F250" i="5"/>
  <c r="F6" i="6"/>
  <c r="D5" i="6"/>
  <c r="D114" i="6"/>
  <c r="B39" i="9"/>
  <c r="B43" i="9"/>
  <c r="B47" i="9"/>
  <c r="B51" i="9"/>
  <c r="B55" i="9"/>
  <c r="B59" i="9"/>
  <c r="B63" i="9"/>
  <c r="B67" i="9"/>
  <c r="B71" i="9"/>
  <c r="B75" i="9"/>
  <c r="B79" i="9"/>
  <c r="B83" i="9"/>
  <c r="B87" i="9"/>
  <c r="B91" i="9"/>
  <c r="B95" i="9"/>
  <c r="B99" i="9"/>
  <c r="B103" i="9"/>
  <c r="B107" i="9"/>
  <c r="B111" i="9"/>
  <c r="E122" i="9"/>
  <c r="B122" i="9" s="1"/>
  <c r="E529" i="4"/>
  <c r="D567" i="4"/>
  <c r="E580" i="4"/>
  <c r="D574" i="1" s="1"/>
  <c r="E12" i="5"/>
  <c r="D990" i="1" s="1"/>
  <c r="G289" i="9"/>
  <c r="E289" i="9" s="1"/>
  <c r="B289" i="9" s="1"/>
  <c r="F177" i="5"/>
  <c r="D176" i="5"/>
  <c r="G292" i="9"/>
  <c r="E292" i="9" s="1"/>
  <c r="B292" i="9" s="1"/>
  <c r="F206" i="5"/>
  <c r="D35" i="6"/>
  <c r="D5" i="7"/>
  <c r="B116" i="9"/>
  <c r="E121" i="9"/>
  <c r="B121" i="9" s="1"/>
  <c r="E149" i="9"/>
  <c r="B149" i="9" s="1"/>
  <c r="E157" i="9"/>
  <c r="B157" i="9" s="1"/>
  <c r="B288" i="9"/>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G191" i="9"/>
  <c r="E191" i="9" s="1"/>
  <c r="G189" i="9"/>
  <c r="E189" i="9" s="1"/>
  <c r="B189" i="9" s="1"/>
  <c r="G187" i="9"/>
  <c r="E187" i="9" s="1"/>
  <c r="B187" i="9" s="1"/>
  <c r="G184" i="9"/>
  <c r="E184" i="9" s="1"/>
  <c r="B184" i="9" s="1"/>
  <c r="G180" i="9"/>
  <c r="E180" i="9" s="1"/>
  <c r="B180" i="9" s="1"/>
  <c r="I10" i="9"/>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2" i="9"/>
  <c r="E182" i="9" s="1"/>
  <c r="B182" i="9" s="1"/>
  <c r="G186" i="9"/>
  <c r="E186" i="9" s="1"/>
  <c r="B186" i="9" s="1"/>
  <c r="F270" i="9"/>
  <c r="B270" i="9" s="1"/>
  <c r="G278" i="9"/>
  <c r="E278" i="9" s="1"/>
  <c r="B278" i="9" s="1"/>
  <c r="E87" i="5"/>
  <c r="D1065" i="1" s="1"/>
  <c r="E176" i="5"/>
  <c r="B146" i="9"/>
  <c r="B150" i="9"/>
  <c r="B154" i="9"/>
  <c r="B158" i="9"/>
  <c r="G165" i="9"/>
  <c r="E165" i="9" s="1"/>
  <c r="B165" i="9" s="1"/>
  <c r="F226" i="9"/>
  <c r="B226" i="9" s="1"/>
  <c r="F237" i="9"/>
  <c r="B237" i="9" s="1"/>
  <c r="F242" i="9"/>
  <c r="B242" i="9" s="1"/>
  <c r="F258" i="9"/>
  <c r="B258" i="9" s="1"/>
  <c r="B285" i="9"/>
  <c r="B227" i="9"/>
  <c r="B231" i="9"/>
  <c r="B235" i="9"/>
  <c r="B239" i="9"/>
  <c r="B243" i="9"/>
  <c r="B284" i="9"/>
  <c r="F213" i="9"/>
  <c r="B213" i="9" s="1"/>
  <c r="F214" i="9"/>
  <c r="B214" i="9" s="1"/>
  <c r="F217" i="9"/>
  <c r="B217" i="9" s="1"/>
  <c r="F218" i="9"/>
  <c r="B218" i="9" s="1"/>
  <c r="F221" i="9"/>
  <c r="B221" i="9" s="1"/>
  <c r="F222" i="9"/>
  <c r="B222" i="9" s="1"/>
  <c r="B279" i="9"/>
  <c r="E283" i="9"/>
  <c r="B283" i="9" s="1"/>
  <c r="D42" i="8" l="1"/>
  <c r="G294" i="9" s="1"/>
  <c r="E294" i="9" s="1"/>
  <c r="B294" i="9" s="1"/>
  <c r="F212" i="9"/>
  <c r="B212" i="9" s="1"/>
  <c r="E151" i="4"/>
  <c r="E289" i="4" s="1"/>
  <c r="G130" i="1"/>
  <c r="H108" i="1"/>
  <c r="G108" i="1"/>
  <c r="B191" i="9"/>
  <c r="G173" i="1"/>
  <c r="G129" i="1"/>
  <c r="H129" i="1"/>
  <c r="F35" i="6"/>
  <c r="H25" i="3"/>
  <c r="C1329" i="1"/>
  <c r="F567" i="4"/>
  <c r="C561" i="1"/>
  <c r="F5" i="6"/>
  <c r="G299" i="9"/>
  <c r="E299" i="9" s="1"/>
  <c r="D141" i="6"/>
  <c r="H24" i="3"/>
  <c r="C1299" i="1"/>
  <c r="F134" i="5"/>
  <c r="C1112" i="1"/>
  <c r="F580" i="4"/>
  <c r="C574" i="1"/>
  <c r="F421" i="4"/>
  <c r="D420" i="4"/>
  <c r="C415" i="1"/>
  <c r="H16" i="3"/>
  <c r="C2" i="1"/>
  <c r="F146" i="5"/>
  <c r="C1124" i="1"/>
  <c r="F459" i="4"/>
  <c r="C453" i="1"/>
  <c r="F87" i="5"/>
  <c r="C1065" i="1"/>
  <c r="F396" i="4"/>
  <c r="C391" i="1"/>
  <c r="G20" i="9"/>
  <c r="D151" i="4"/>
  <c r="H20" i="9"/>
  <c r="F152" i="4"/>
  <c r="C148" i="1"/>
  <c r="G587" i="1"/>
  <c r="E528" i="4"/>
  <c r="D523" i="1"/>
  <c r="F78" i="5"/>
  <c r="D68" i="5"/>
  <c r="C1056" i="1"/>
  <c r="F89" i="6"/>
  <c r="C1383" i="1"/>
  <c r="H1501" i="1"/>
  <c r="G1501" i="1"/>
  <c r="F12" i="5"/>
  <c r="D7" i="5"/>
  <c r="C990" i="1"/>
  <c r="G291" i="9"/>
  <c r="E291" i="9" s="1"/>
  <c r="B291" i="9" s="1"/>
  <c r="F190" i="5"/>
  <c r="C1167" i="1"/>
  <c r="I35" i="3"/>
  <c r="C1518" i="1"/>
  <c r="F311" i="4"/>
  <c r="D298" i="4"/>
  <c r="C306" i="1"/>
  <c r="F163" i="4"/>
  <c r="C159" i="1"/>
  <c r="F124" i="4"/>
  <c r="C120" i="1"/>
  <c r="D1435" i="1"/>
  <c r="I28" i="3"/>
  <c r="F82" i="4"/>
  <c r="C78" i="1"/>
  <c r="F106" i="4"/>
  <c r="C102" i="1"/>
  <c r="I1476" i="1"/>
  <c r="E175" i="5"/>
  <c r="D1152" i="1" s="1"/>
  <c r="D1153" i="1"/>
  <c r="I22" i="3"/>
  <c r="F625" i="4"/>
  <c r="C619" i="1"/>
  <c r="F515" i="4"/>
  <c r="C509" i="1"/>
  <c r="F643" i="4"/>
  <c r="C637" i="1"/>
  <c r="F50" i="4"/>
  <c r="C46" i="1"/>
  <c r="H1499" i="1"/>
  <c r="G1499" i="1"/>
  <c r="E68" i="5"/>
  <c r="E635" i="4"/>
  <c r="D629" i="1" s="1"/>
  <c r="D414" i="1"/>
  <c r="D237" i="5"/>
  <c r="F238" i="5"/>
  <c r="C1215" i="1"/>
  <c r="E298" i="4"/>
  <c r="I1471" i="1"/>
  <c r="I1467" i="1"/>
  <c r="I1463" i="1"/>
  <c r="I1458" i="1"/>
  <c r="I1452" i="1"/>
  <c r="I1448" i="1"/>
  <c r="G297" i="9"/>
  <c r="E297" i="9" s="1"/>
  <c r="C1436" i="1"/>
  <c r="H29" i="3"/>
  <c r="D175" i="5"/>
  <c r="F176" i="5"/>
  <c r="H22" i="3"/>
  <c r="C1153" i="1"/>
  <c r="F114" i="6"/>
  <c r="H27" i="3"/>
  <c r="C1408" i="1"/>
  <c r="F245" i="5"/>
  <c r="C1222" i="1"/>
  <c r="K1432" i="9"/>
  <c r="G295" i="9"/>
  <c r="E295" i="9" s="1"/>
  <c r="B295" i="9" s="1"/>
  <c r="I34" i="3"/>
  <c r="C1517" i="1"/>
  <c r="F529" i="4"/>
  <c r="D528" i="4"/>
  <c r="C523" i="1"/>
  <c r="F363" i="4"/>
  <c r="D350" i="4"/>
  <c r="C358" i="1"/>
  <c r="F258" i="5"/>
  <c r="C1235" i="1"/>
  <c r="E7" i="5"/>
  <c r="F644" i="4"/>
  <c r="C638" i="1"/>
  <c r="F263" i="4"/>
  <c r="C259" i="1"/>
  <c r="E6" i="4"/>
  <c r="F6" i="4" s="1"/>
  <c r="D3" i="1"/>
  <c r="H11" i="3"/>
  <c r="F196" i="4"/>
  <c r="C192" i="1"/>
  <c r="F224" i="4"/>
  <c r="C220" i="1"/>
  <c r="F252" i="4"/>
  <c r="C248" i="1"/>
  <c r="I1478" i="1"/>
  <c r="D147" i="1" l="1"/>
  <c r="I17" i="3"/>
  <c r="N3" i="9"/>
  <c r="D1046" i="1"/>
  <c r="I21" i="3"/>
  <c r="G1518" i="1"/>
  <c r="H1518" i="1"/>
  <c r="G1056" i="1"/>
  <c r="H1056" i="1"/>
  <c r="E636" i="4"/>
  <c r="D630" i="1" s="1"/>
  <c r="D522" i="1"/>
  <c r="H415" i="1"/>
  <c r="G415" i="1"/>
  <c r="E293" i="9"/>
  <c r="I11" i="3" s="1"/>
  <c r="E298" i="9"/>
  <c r="B299" i="9"/>
  <c r="H1329" i="1"/>
  <c r="G1329" i="1"/>
  <c r="G248" i="1"/>
  <c r="H248" i="1"/>
  <c r="G220" i="1"/>
  <c r="H220" i="1"/>
  <c r="H1235" i="1"/>
  <c r="G1235" i="1"/>
  <c r="G1517" i="1"/>
  <c r="H1517" i="1"/>
  <c r="G1222" i="1"/>
  <c r="H1222" i="1"/>
  <c r="F175" i="5"/>
  <c r="C1152" i="1"/>
  <c r="H3" i="1"/>
  <c r="G3" i="1"/>
  <c r="H638" i="1"/>
  <c r="G638" i="1"/>
  <c r="H523" i="1"/>
  <c r="G523" i="1"/>
  <c r="G1153" i="1"/>
  <c r="H1153" i="1"/>
  <c r="F237" i="5"/>
  <c r="H23" i="3"/>
  <c r="C1214" i="1"/>
  <c r="H637" i="1"/>
  <c r="G637" i="1"/>
  <c r="H619" i="1"/>
  <c r="G619" i="1"/>
  <c r="H78" i="1"/>
  <c r="G78" i="1"/>
  <c r="G120" i="1"/>
  <c r="H120" i="1"/>
  <c r="H306" i="1"/>
  <c r="G306" i="1"/>
  <c r="G990" i="1"/>
  <c r="H990" i="1"/>
  <c r="F68" i="5"/>
  <c r="H21" i="3"/>
  <c r="C1046" i="1"/>
  <c r="E291" i="4"/>
  <c r="D287" i="1" s="1"/>
  <c r="E413" i="4"/>
  <c r="D285" i="1"/>
  <c r="D289" i="4"/>
  <c r="H17" i="3"/>
  <c r="F151" i="4"/>
  <c r="C147" i="1"/>
  <c r="G1065" i="1"/>
  <c r="H1065" i="1"/>
  <c r="G1124" i="1"/>
  <c r="H1124" i="1"/>
  <c r="F420" i="4"/>
  <c r="D635" i="4"/>
  <c r="C414" i="1"/>
  <c r="H574" i="1"/>
  <c r="G574" i="1"/>
  <c r="H1299" i="1"/>
  <c r="G1299" i="1"/>
  <c r="E290" i="4"/>
  <c r="D286" i="1" s="1"/>
  <c r="E412" i="4"/>
  <c r="I16" i="3"/>
  <c r="D2" i="1"/>
  <c r="G2" i="1" s="1"/>
  <c r="H358" i="1"/>
  <c r="G358" i="1"/>
  <c r="D636" i="4"/>
  <c r="F528" i="4"/>
  <c r="C522" i="1"/>
  <c r="H1408" i="1"/>
  <c r="G1408" i="1"/>
  <c r="G1436" i="1"/>
  <c r="H1436" i="1"/>
  <c r="E407" i="4"/>
  <c r="D402" i="1" s="1"/>
  <c r="D293" i="1"/>
  <c r="E408" i="4"/>
  <c r="D403" i="1" s="1"/>
  <c r="F298" i="4"/>
  <c r="D407" i="4"/>
  <c r="C293" i="1"/>
  <c r="G1167" i="1"/>
  <c r="H1167" i="1"/>
  <c r="F7" i="5"/>
  <c r="D6" i="5"/>
  <c r="H20" i="3"/>
  <c r="C985" i="1"/>
  <c r="H1383" i="1"/>
  <c r="G1383" i="1"/>
  <c r="G148" i="1"/>
  <c r="H148" i="1"/>
  <c r="E20" i="9"/>
  <c r="D412" i="4"/>
  <c r="H561" i="1"/>
  <c r="G561" i="1"/>
  <c r="G192" i="1"/>
  <c r="H192" i="1"/>
  <c r="H259" i="1"/>
  <c r="G259" i="1"/>
  <c r="E6" i="5"/>
  <c r="D985" i="1"/>
  <c r="I20" i="3"/>
  <c r="D408" i="4"/>
  <c r="F350" i="4"/>
  <c r="C345" i="1"/>
  <c r="B297" i="9"/>
  <c r="E296" i="9"/>
  <c r="I10" i="3" s="1"/>
  <c r="G1215" i="1"/>
  <c r="H1215" i="1"/>
  <c r="G46" i="1"/>
  <c r="H46" i="1"/>
  <c r="H509" i="1"/>
  <c r="G509" i="1"/>
  <c r="H102" i="1"/>
  <c r="G102" i="1"/>
  <c r="H159" i="1"/>
  <c r="G159" i="1"/>
  <c r="H391" i="1"/>
  <c r="G391" i="1"/>
  <c r="H453" i="1"/>
  <c r="G453" i="1"/>
  <c r="H2" i="1"/>
  <c r="G1112" i="1"/>
  <c r="H1112" i="1"/>
  <c r="F141" i="6"/>
  <c r="H28" i="3"/>
  <c r="C1435" i="1"/>
  <c r="H9" i="3" s="1"/>
  <c r="K3" i="9" l="1"/>
  <c r="I9" i="3"/>
  <c r="E19" i="9"/>
  <c r="B20" i="9"/>
  <c r="F407" i="4"/>
  <c r="C402" i="1"/>
  <c r="E639" i="4"/>
  <c r="E414" i="4"/>
  <c r="D409" i="1" s="1"/>
  <c r="D407" i="1"/>
  <c r="F635" i="4"/>
  <c r="C629" i="1"/>
  <c r="G1214" i="1"/>
  <c r="H1214" i="1"/>
  <c r="H276" i="9"/>
  <c r="D984" i="1"/>
  <c r="F408" i="4"/>
  <c r="C403" i="1"/>
  <c r="G985" i="1"/>
  <c r="H985" i="1"/>
  <c r="H522" i="1"/>
  <c r="G522" i="1"/>
  <c r="D413" i="4"/>
  <c r="F289" i="4"/>
  <c r="D291" i="4"/>
  <c r="C285" i="1"/>
  <c r="D290" i="4"/>
  <c r="G1046" i="1"/>
  <c r="H1046" i="1"/>
  <c r="H147" i="1"/>
  <c r="G147" i="1"/>
  <c r="H1435" i="1"/>
  <c r="G1435" i="1"/>
  <c r="H345" i="1"/>
  <c r="G345" i="1"/>
  <c r="D414" i="4"/>
  <c r="F412" i="4"/>
  <c r="D639" i="4"/>
  <c r="C407" i="1"/>
  <c r="G282" i="9"/>
  <c r="E282" i="9" s="1"/>
  <c r="B282" i="9" s="1"/>
  <c r="F6" i="5"/>
  <c r="G276" i="9"/>
  <c r="C984" i="1"/>
  <c r="G293" i="1"/>
  <c r="H293" i="1"/>
  <c r="F636" i="4"/>
  <c r="C630" i="1"/>
  <c r="H414" i="1"/>
  <c r="G414" i="1"/>
  <c r="E640" i="4"/>
  <c r="E415" i="4"/>
  <c r="D410" i="1" s="1"/>
  <c r="D408" i="1"/>
  <c r="G1152" i="1"/>
  <c r="H1152" i="1"/>
  <c r="F414" i="4" l="1"/>
  <c r="C409" i="1"/>
  <c r="H8" i="3"/>
  <c r="H984" i="1"/>
  <c r="G984" i="1"/>
  <c r="F291" i="4"/>
  <c r="C287" i="1"/>
  <c r="H629" i="1"/>
  <c r="G629" i="1"/>
  <c r="E641" i="4"/>
  <c r="D633" i="1"/>
  <c r="F290" i="4"/>
  <c r="C286" i="1"/>
  <c r="D640" i="4"/>
  <c r="D641" i="4" s="1"/>
  <c r="D415" i="4"/>
  <c r="F413" i="4"/>
  <c r="C408" i="1"/>
  <c r="H402" i="1"/>
  <c r="G402" i="1"/>
  <c r="H630" i="1"/>
  <c r="G630" i="1"/>
  <c r="H407" i="1"/>
  <c r="G407" i="1"/>
  <c r="E642" i="4"/>
  <c r="D634" i="1"/>
  <c r="E276" i="9"/>
  <c r="F639" i="4"/>
  <c r="C633" i="1"/>
  <c r="H285" i="1"/>
  <c r="G285" i="1"/>
  <c r="H403" i="1"/>
  <c r="G403" i="1"/>
  <c r="E646" i="4" l="1"/>
  <c r="D636" i="1"/>
  <c r="M3" i="9"/>
  <c r="F641" i="4"/>
  <c r="C635" i="1"/>
  <c r="F415" i="4"/>
  <c r="C410" i="1"/>
  <c r="G287" i="1"/>
  <c r="H287" i="1"/>
  <c r="E275" i="9"/>
  <c r="I8" i="3" s="1"/>
  <c r="B276" i="9"/>
  <c r="D642" i="4"/>
  <c r="F640" i="4"/>
  <c r="C634" i="1"/>
  <c r="E645" i="4"/>
  <c r="D635" i="1"/>
  <c r="H409" i="1"/>
  <c r="G409" i="1"/>
  <c r="H633" i="1"/>
  <c r="G633" i="1"/>
  <c r="H408" i="1"/>
  <c r="G408" i="1"/>
  <c r="G286" i="1"/>
  <c r="H286" i="1"/>
  <c r="H634" i="1" l="1"/>
  <c r="G634" i="1"/>
  <c r="H635" i="1"/>
  <c r="G635" i="1"/>
  <c r="D646" i="4"/>
  <c r="F642" i="4"/>
  <c r="C636" i="1"/>
  <c r="I18" i="3"/>
  <c r="D639" i="1"/>
  <c r="H410" i="1"/>
  <c r="G410" i="1"/>
  <c r="D645" i="4"/>
  <c r="I19" i="3"/>
  <c r="D640" i="1"/>
  <c r="H636" i="1" l="1"/>
  <c r="G636" i="1"/>
  <c r="F645" i="4"/>
  <c r="H18" i="3"/>
  <c r="C639" i="1"/>
  <c r="F646" i="4"/>
  <c r="H19" i="3"/>
  <c r="C640" i="1"/>
  <c r="G640" i="1" l="1"/>
  <c r="H640" i="1"/>
  <c r="H639" i="1"/>
  <c r="G639" i="1"/>
  <c r="H7" i="3"/>
  <c r="J3" i="9" l="1"/>
  <c r="I7" i="3"/>
  <c r="M272" i="9" l="1"/>
  <c r="L272" i="9"/>
  <c r="H18" i="9"/>
  <c r="G18" i="9"/>
  <c r="M16" i="9"/>
  <c r="H15" i="9"/>
  <c r="I8" i="9"/>
  <c r="K7" i="9"/>
  <c r="J8" i="9"/>
  <c r="K8" i="9"/>
  <c r="J13" i="9"/>
  <c r="I7" i="9"/>
  <c r="K13" i="9"/>
  <c r="L15" i="9"/>
  <c r="I17" i="9"/>
  <c r="K6" i="9"/>
  <c r="J7" i="9"/>
  <c r="K11" i="9"/>
  <c r="I12" i="9"/>
  <c r="J9" i="9"/>
  <c r="K9" i="9"/>
  <c r="I6" i="9"/>
  <c r="K12" i="9"/>
  <c r="J6" i="9"/>
  <c r="G17" i="9"/>
  <c r="G16" i="9"/>
  <c r="J12" i="9"/>
  <c r="K10" i="9"/>
  <c r="G15" i="9"/>
  <c r="M15" i="9"/>
  <c r="J5" i="9"/>
  <c r="K5" i="9"/>
  <c r="J10" i="9"/>
  <c r="I11" i="9"/>
  <c r="H16" i="9"/>
  <c r="I13" i="9"/>
  <c r="H17" i="9"/>
  <c r="L16" i="9"/>
  <c r="J11" i="9"/>
  <c r="I9" i="9"/>
  <c r="I5" i="9"/>
  <c r="J17" i="9"/>
  <c r="E18" i="9" l="1"/>
  <c r="B18" i="9" s="1"/>
  <c r="F16" i="9"/>
  <c r="F272" i="9"/>
  <c r="B272" i="9" s="1"/>
  <c r="E11" i="9"/>
  <c r="B11" i="9" s="1"/>
  <c r="E16" i="9"/>
  <c r="E15" i="9"/>
  <c r="E6" i="9"/>
  <c r="B6" i="9" s="1"/>
  <c r="E5" i="9"/>
  <c r="B5" i="9" s="1"/>
  <c r="E10" i="9"/>
  <c r="B10" i="9" s="1"/>
  <c r="E9" i="9"/>
  <c r="B9" i="9" s="1"/>
  <c r="E13" i="9"/>
  <c r="B13" i="9" s="1"/>
  <c r="E7" i="9"/>
  <c r="B7" i="9" s="1"/>
  <c r="E12" i="9"/>
  <c r="B12" i="9" s="1"/>
  <c r="E8" i="9"/>
  <c r="B8" i="9" s="1"/>
  <c r="F15" i="9"/>
  <c r="F14" i="9" s="1"/>
  <c r="F19" i="9"/>
  <c r="E17" i="9"/>
  <c r="B17" i="9" s="1"/>
  <c r="B16" i="9" l="1"/>
  <c r="E14" i="9"/>
  <c r="F3" i="9"/>
  <c r="B15" i="9"/>
  <c r="E4" i="9"/>
  <c r="E3" i="9" l="1"/>
</calcChain>
</file>

<file path=xl/sharedStrings.xml><?xml version="1.0" encoding="utf-8"?>
<sst xmlns="http://schemas.openxmlformats.org/spreadsheetml/2006/main" count="4340" uniqueCount="3414">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</sst>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2126321</v>
      </c>
      <c r="D2" s="6">
        <f>'PR-RAS'!E6</f>
        <v>2366155.96</v>
      </c>
      <c r="E2" s="6">
        <v>0</v>
      </c>
      <c r="F2" s="6">
        <v>0</v>
      </c>
      <c r="G2" s="7">
        <f t="shared" ref="G2:G983" si="0">(B2/1000)*(C2*1+D2*2)</f>
        <v>6858.63292</v>
      </c>
      <c r="H2" s="7">
        <f t="shared" ref="H2:H1479" si="1">ABS(C2-ROUND(C2,0))+ABS(D2-ROUND(D2,0))</f>
        <v>4.0000000037252903E-2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932</v>
      </c>
      <c r="D102" s="1">
        <f>'PR-RAS'!E106</f>
        <v>90</v>
      </c>
      <c r="E102" s="1">
        <v>0</v>
      </c>
      <c r="F102" s="1">
        <v>0</v>
      </c>
      <c r="G102" s="2">
        <f t="shared" si="0"/>
        <v>112.31200000000001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932</v>
      </c>
      <c r="D108" s="1">
        <f>'PR-RAS'!E112</f>
        <v>90</v>
      </c>
      <c r="E108" s="1">
        <v>0</v>
      </c>
      <c r="F108" s="1">
        <v>0</v>
      </c>
      <c r="G108" s="2">
        <f t="shared" si="0"/>
        <v>118.98399999999999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932</v>
      </c>
      <c r="D113" s="1">
        <f>'PR-RAS'!E117</f>
        <v>90</v>
      </c>
      <c r="E113" s="1">
        <v>0</v>
      </c>
      <c r="F113" s="1">
        <v>0</v>
      </c>
      <c r="G113" s="2">
        <f t="shared" si="0"/>
        <v>124.544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2125191</v>
      </c>
      <c r="D129" s="1">
        <f>'PR-RAS'!E133</f>
        <v>2366065.96</v>
      </c>
      <c r="E129" s="1">
        <v>0</v>
      </c>
      <c r="F129" s="1">
        <v>0</v>
      </c>
      <c r="G129" s="2">
        <f t="shared" si="0"/>
        <v>877737.33376000007</v>
      </c>
      <c r="H129" s="2">
        <f t="shared" si="1"/>
        <v>4.0000000037252903E-2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2125191</v>
      </c>
      <c r="D130" s="1">
        <f>'PR-RAS'!E134</f>
        <v>2366065.96</v>
      </c>
      <c r="E130" s="1">
        <v>0</v>
      </c>
      <c r="F130" s="1">
        <v>0</v>
      </c>
      <c r="G130" s="2">
        <f t="shared" si="0"/>
        <v>884594.65668000001</v>
      </c>
      <c r="H130" s="2">
        <f t="shared" si="1"/>
        <v>4.0000000037252903E-2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2125191</v>
      </c>
      <c r="D131" s="1">
        <f>'PR-RAS'!E135</f>
        <v>2366065.96</v>
      </c>
      <c r="E131" s="1">
        <v>0</v>
      </c>
      <c r="F131" s="1">
        <v>0</v>
      </c>
      <c r="G131" s="2">
        <f t="shared" si="0"/>
        <v>891451.97960000008</v>
      </c>
      <c r="H131" s="2">
        <f t="shared" si="1"/>
        <v>4.0000000037252903E-2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198</v>
      </c>
      <c r="D135" s="1">
        <f>'PR-RAS'!E139</f>
        <v>0</v>
      </c>
      <c r="E135" s="1">
        <v>0</v>
      </c>
      <c r="F135" s="1">
        <v>0</v>
      </c>
      <c r="G135" s="2">
        <f t="shared" si="0"/>
        <v>26.532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198</v>
      </c>
      <c r="D146" s="1">
        <f>'PR-RAS'!E150</f>
        <v>0</v>
      </c>
      <c r="E146" s="1">
        <v>0</v>
      </c>
      <c r="F146" s="1">
        <v>0</v>
      </c>
      <c r="G146" s="2">
        <f t="shared" si="0"/>
        <v>28.709999999999997</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2093780</v>
      </c>
      <c r="D147" s="1">
        <f>'PR-RAS'!E151</f>
        <v>2305077.64</v>
      </c>
      <c r="E147" s="1">
        <v>0</v>
      </c>
      <c r="F147" s="1">
        <v>0</v>
      </c>
      <c r="G147" s="2">
        <f t="shared" si="0"/>
        <v>978774.55088</v>
      </c>
      <c r="H147" s="2">
        <f t="shared" si="1"/>
        <v>0.35999999986961484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1854356</v>
      </c>
      <c r="D148" s="1">
        <f>'PR-RAS'!E152</f>
        <v>2034465.2200000002</v>
      </c>
      <c r="E148" s="1">
        <v>0</v>
      </c>
      <c r="F148" s="1">
        <v>0</v>
      </c>
      <c r="G148" s="2">
        <f t="shared" si="0"/>
        <v>870723.10667999997</v>
      </c>
      <c r="H148" s="2">
        <f t="shared" si="1"/>
        <v>0.22000000020489097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1445984</v>
      </c>
      <c r="D149" s="1">
        <f>'PR-RAS'!E153</f>
        <v>1442816.18</v>
      </c>
      <c r="E149" s="1">
        <v>0</v>
      </c>
      <c r="F149" s="1">
        <v>0</v>
      </c>
      <c r="G149" s="2">
        <f t="shared" si="0"/>
        <v>641079.22127999982</v>
      </c>
      <c r="H149" s="2">
        <f t="shared" si="1"/>
        <v>0.17999999993480742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1365881</v>
      </c>
      <c r="D150" s="1">
        <f>'PR-RAS'!E154</f>
        <v>1346100.25</v>
      </c>
      <c r="E150" s="1">
        <v>0</v>
      </c>
      <c r="F150" s="1">
        <v>0</v>
      </c>
      <c r="G150" s="2">
        <f t="shared" si="0"/>
        <v>604654.14350000001</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80103</v>
      </c>
      <c r="D152" s="1">
        <f>'PR-RAS'!E156</f>
        <v>96715.93</v>
      </c>
      <c r="E152" s="1">
        <v>0</v>
      </c>
      <c r="F152" s="1">
        <v>0</v>
      </c>
      <c r="G152" s="2">
        <f t="shared" si="0"/>
        <v>41303.763859999999</v>
      </c>
      <c r="H152" s="2">
        <f t="shared" si="1"/>
        <v>7.0000000006984919E-2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14784</v>
      </c>
      <c r="D154" s="1">
        <f>'PR-RAS'!E158</f>
        <v>199662.88</v>
      </c>
      <c r="E154" s="1">
        <v>0</v>
      </c>
      <c r="F154" s="1">
        <v>0</v>
      </c>
      <c r="G154" s="2">
        <f t="shared" si="0"/>
        <v>63358.793279999998</v>
      </c>
      <c r="H154" s="2">
        <f t="shared" si="1"/>
        <v>0.11999999999534339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393588</v>
      </c>
      <c r="D155" s="1">
        <f>'PR-RAS'!E159</f>
        <v>391986.16000000003</v>
      </c>
      <c r="E155" s="1">
        <v>0</v>
      </c>
      <c r="F155" s="1">
        <v>0</v>
      </c>
      <c r="G155" s="2">
        <f t="shared" si="0"/>
        <v>181344.28928</v>
      </c>
      <c r="H155" s="2">
        <f t="shared" si="1"/>
        <v>0.16000000003259629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163107</v>
      </c>
      <c r="D156" s="1">
        <f>'PR-RAS'!E160</f>
        <v>162749.59</v>
      </c>
      <c r="E156" s="1">
        <v>0</v>
      </c>
      <c r="F156" s="1">
        <v>0</v>
      </c>
      <c r="G156" s="2">
        <f t="shared" si="0"/>
        <v>75733.957899999994</v>
      </c>
      <c r="H156" s="2">
        <f t="shared" si="1"/>
        <v>0.41000000000349246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230481</v>
      </c>
      <c r="D157" s="1">
        <f>'PR-RAS'!E161</f>
        <v>229236.57</v>
      </c>
      <c r="E157" s="1">
        <v>0</v>
      </c>
      <c r="F157" s="1">
        <v>0</v>
      </c>
      <c r="G157" s="2">
        <f t="shared" si="0"/>
        <v>107476.84584000001</v>
      </c>
      <c r="H157" s="2">
        <f t="shared" si="1"/>
        <v>0.42999999999301508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238952</v>
      </c>
      <c r="D159" s="1">
        <f>'PR-RAS'!E163</f>
        <v>270218.32</v>
      </c>
      <c r="E159" s="1">
        <v>0</v>
      </c>
      <c r="F159" s="1">
        <v>0</v>
      </c>
      <c r="G159" s="2">
        <f t="shared" si="0"/>
        <v>123143.40512000001</v>
      </c>
      <c r="H159" s="2">
        <f t="shared" si="1"/>
        <v>0.32000000000698492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47926</v>
      </c>
      <c r="D160" s="1">
        <f>'PR-RAS'!E164</f>
        <v>48632.83</v>
      </c>
      <c r="E160" s="1">
        <v>0</v>
      </c>
      <c r="F160" s="1">
        <v>0</v>
      </c>
      <c r="G160" s="2">
        <f t="shared" si="0"/>
        <v>23085.47394</v>
      </c>
      <c r="H160" s="2">
        <f t="shared" si="1"/>
        <v>0.16999999999825377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774</v>
      </c>
      <c r="D161" s="1">
        <f>'PR-RAS'!E165</f>
        <v>100</v>
      </c>
      <c r="E161" s="1">
        <v>0</v>
      </c>
      <c r="F161" s="1">
        <v>0</v>
      </c>
      <c r="G161" s="2">
        <f t="shared" si="0"/>
        <v>155.84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46154</v>
      </c>
      <c r="D162" s="1">
        <f>'PR-RAS'!E166</f>
        <v>48532.83</v>
      </c>
      <c r="E162" s="1">
        <v>0</v>
      </c>
      <c r="F162" s="1">
        <v>0</v>
      </c>
      <c r="G162" s="2">
        <f t="shared" si="0"/>
        <v>23058.365260000002</v>
      </c>
      <c r="H162" s="2">
        <f t="shared" si="1"/>
        <v>0.16999999999825377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998</v>
      </c>
      <c r="D163" s="1">
        <f>'PR-RAS'!E167</f>
        <v>0</v>
      </c>
      <c r="E163" s="1">
        <v>0</v>
      </c>
      <c r="F163" s="1">
        <v>0</v>
      </c>
      <c r="G163" s="2">
        <f t="shared" si="0"/>
        <v>161.67600000000002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123568</v>
      </c>
      <c r="D165" s="1">
        <f>'PR-RAS'!E169</f>
        <v>154914.34999999998</v>
      </c>
      <c r="E165" s="1">
        <v>0</v>
      </c>
      <c r="F165" s="1">
        <v>0</v>
      </c>
      <c r="G165" s="2">
        <f t="shared" si="0"/>
        <v>71077.058799999999</v>
      </c>
      <c r="H165" s="2">
        <f t="shared" si="1"/>
        <v>0.34999999997671694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20014</v>
      </c>
      <c r="D166" s="1">
        <f>'PR-RAS'!E170</f>
        <v>19352.099999999999</v>
      </c>
      <c r="E166" s="1">
        <v>0</v>
      </c>
      <c r="F166" s="1">
        <v>0</v>
      </c>
      <c r="G166" s="2">
        <f t="shared" si="0"/>
        <v>9688.5030000000006</v>
      </c>
      <c r="H166" s="2">
        <f t="shared" si="1"/>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50341</v>
      </c>
      <c r="D167" s="1">
        <f>'PR-RAS'!E171</f>
        <v>71225.070000000007</v>
      </c>
      <c r="E167" s="1">
        <v>0</v>
      </c>
      <c r="F167" s="1">
        <v>0</v>
      </c>
      <c r="G167" s="2">
        <f t="shared" si="0"/>
        <v>32003.329240000003</v>
      </c>
      <c r="H167" s="2">
        <f t="shared" si="1"/>
        <v>7.0000000006984919E-2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44630</v>
      </c>
      <c r="D168" s="1">
        <f>'PR-RAS'!E172</f>
        <v>55029.2</v>
      </c>
      <c r="E168" s="1">
        <v>0</v>
      </c>
      <c r="F168" s="1">
        <v>0</v>
      </c>
      <c r="G168" s="2">
        <f t="shared" si="0"/>
        <v>25832.962800000001</v>
      </c>
      <c r="H168" s="2">
        <f t="shared" si="1"/>
        <v>0.19999999999708962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4794</v>
      </c>
      <c r="D169" s="1">
        <f>'PR-RAS'!E173</f>
        <v>2283.6799999999998</v>
      </c>
      <c r="E169" s="1">
        <v>0</v>
      </c>
      <c r="F169" s="1">
        <v>0</v>
      </c>
      <c r="G169" s="2">
        <f t="shared" si="0"/>
        <v>1572.7084800000002</v>
      </c>
      <c r="H169" s="2">
        <f t="shared" si="1"/>
        <v>0.32000000000016371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3444</v>
      </c>
      <c r="D170" s="1">
        <f>'PR-RAS'!E174</f>
        <v>6589.4</v>
      </c>
      <c r="E170" s="1">
        <v>0</v>
      </c>
      <c r="F170" s="1">
        <v>0</v>
      </c>
      <c r="G170" s="2">
        <f t="shared" si="0"/>
        <v>2809.2532000000001</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345</v>
      </c>
      <c r="D172" s="1">
        <f>'PR-RAS'!E176</f>
        <v>434.9</v>
      </c>
      <c r="E172" s="1">
        <v>0</v>
      </c>
      <c r="F172" s="1">
        <v>0</v>
      </c>
      <c r="G172" s="2">
        <f t="shared" si="0"/>
        <v>207.73080000000002</v>
      </c>
      <c r="H172" s="2">
        <f t="shared" si="1"/>
        <v>0.10000000000002274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58325</v>
      </c>
      <c r="D173" s="1">
        <f>'PR-RAS'!E177</f>
        <v>57663.350000000006</v>
      </c>
      <c r="E173" s="1">
        <v>0</v>
      </c>
      <c r="F173" s="1">
        <v>0</v>
      </c>
      <c r="G173" s="2">
        <f t="shared" si="0"/>
        <v>29868.092400000001</v>
      </c>
      <c r="H173" s="2">
        <f t="shared" si="1"/>
        <v>0.35000000000582077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1878</v>
      </c>
      <c r="D174" s="1">
        <f>'PR-RAS'!E178</f>
        <v>1941.82</v>
      </c>
      <c r="E174" s="1">
        <v>0</v>
      </c>
      <c r="F174" s="1">
        <v>0</v>
      </c>
      <c r="G174" s="2">
        <f t="shared" si="0"/>
        <v>996.76371999999981</v>
      </c>
      <c r="H174" s="2">
        <f t="shared" si="1"/>
        <v>0.18000000000006366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14064</v>
      </c>
      <c r="D175" s="1">
        <f>'PR-RAS'!E179</f>
        <v>5612</v>
      </c>
      <c r="E175" s="1">
        <v>0</v>
      </c>
      <c r="F175" s="1">
        <v>0</v>
      </c>
      <c r="G175" s="2">
        <f t="shared" si="0"/>
        <v>4400.1120000000001</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3174</v>
      </c>
      <c r="D176" s="1">
        <f>'PR-RAS'!E180</f>
        <v>5175</v>
      </c>
      <c r="E176" s="1">
        <v>0</v>
      </c>
      <c r="F176" s="1">
        <v>0</v>
      </c>
      <c r="G176" s="2">
        <f t="shared" si="0"/>
        <v>2366.6999999999998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19983</v>
      </c>
      <c r="D177" s="1">
        <f>'PR-RAS'!E181</f>
        <v>23001.73</v>
      </c>
      <c r="E177" s="1">
        <v>0</v>
      </c>
      <c r="F177" s="1">
        <v>0</v>
      </c>
      <c r="G177" s="2">
        <f t="shared" si="0"/>
        <v>11613.616959999998</v>
      </c>
      <c r="H177" s="2">
        <f t="shared" si="1"/>
        <v>0.27000000000043656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789.44</v>
      </c>
      <c r="E178" s="1">
        <v>0</v>
      </c>
      <c r="F178" s="1">
        <v>0</v>
      </c>
      <c r="G178" s="2">
        <f t="shared" si="0"/>
        <v>279.46176000000003</v>
      </c>
      <c r="H178" s="2">
        <f t="shared" si="1"/>
        <v>0.44000000000005457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2518</v>
      </c>
      <c r="D179" s="1">
        <f>'PR-RAS'!E183</f>
        <v>4068.26</v>
      </c>
      <c r="E179" s="1">
        <v>0</v>
      </c>
      <c r="F179" s="1">
        <v>0</v>
      </c>
      <c r="G179" s="2">
        <f t="shared" si="0"/>
        <v>1896.5045600000001</v>
      </c>
      <c r="H179" s="2">
        <f t="shared" si="1"/>
        <v>0.26000000000021828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13696</v>
      </c>
      <c r="D180" s="1">
        <f>'PR-RAS'!E184</f>
        <v>15685.1</v>
      </c>
      <c r="E180" s="1">
        <v>0</v>
      </c>
      <c r="F180" s="1">
        <v>0</v>
      </c>
      <c r="G180" s="2">
        <f t="shared" si="0"/>
        <v>8066.849799999999</v>
      </c>
      <c r="H180" s="2">
        <f t="shared" si="1"/>
        <v>0.1000000000003638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3012</v>
      </c>
      <c r="D182" s="1">
        <f>'PR-RAS'!E186</f>
        <v>1390</v>
      </c>
      <c r="E182" s="1">
        <v>0</v>
      </c>
      <c r="F182" s="1">
        <v>0</v>
      </c>
      <c r="G182" s="2">
        <f t="shared" si="0"/>
        <v>1048.3519999999999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9133</v>
      </c>
      <c r="D184" s="1">
        <f>'PR-RAS'!E188</f>
        <v>9007.7900000000009</v>
      </c>
      <c r="E184" s="1">
        <v>0</v>
      </c>
      <c r="F184" s="1">
        <v>0</v>
      </c>
      <c r="G184" s="2">
        <f t="shared" si="0"/>
        <v>4968.1901400000006</v>
      </c>
      <c r="H184" s="2">
        <f t="shared" si="1"/>
        <v>0.20999999999912689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8633</v>
      </c>
      <c r="D185" s="1">
        <f>'PR-RAS'!E189</f>
        <v>8920.7900000000009</v>
      </c>
      <c r="E185" s="1">
        <v>0</v>
      </c>
      <c r="F185" s="1">
        <v>0</v>
      </c>
      <c r="G185" s="2">
        <f t="shared" si="0"/>
        <v>4871.3227200000001</v>
      </c>
      <c r="H185" s="2">
        <f t="shared" si="1"/>
        <v>0.20999999999912689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500</v>
      </c>
      <c r="D191" s="1">
        <f>'PR-RAS'!E195</f>
        <v>87</v>
      </c>
      <c r="E191" s="1">
        <v>0</v>
      </c>
      <c r="F191" s="1">
        <v>0</v>
      </c>
      <c r="G191" s="2">
        <f t="shared" si="0"/>
        <v>128.06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472</v>
      </c>
      <c r="D192" s="1">
        <f>'PR-RAS'!E196</f>
        <v>394.1</v>
      </c>
      <c r="E192" s="1">
        <v>0</v>
      </c>
      <c r="F192" s="1">
        <v>0</v>
      </c>
      <c r="G192" s="2">
        <f t="shared" si="0"/>
        <v>240.69820000000001</v>
      </c>
      <c r="H192" s="2">
        <f t="shared" si="1"/>
        <v>0.10000000000002274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472</v>
      </c>
      <c r="D206" s="1">
        <f>'PR-RAS'!E210</f>
        <v>394.1</v>
      </c>
      <c r="E206" s="1">
        <v>0</v>
      </c>
      <c r="F206" s="1">
        <v>0</v>
      </c>
      <c r="G206" s="2">
        <f t="shared" si="0"/>
        <v>258.34100000000001</v>
      </c>
      <c r="H206" s="2">
        <f t="shared" si="1"/>
        <v>0.10000000000002274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472</v>
      </c>
      <c r="D207" s="1">
        <f>'PR-RAS'!E211</f>
        <v>394.1</v>
      </c>
      <c r="E207" s="1">
        <v>0</v>
      </c>
      <c r="F207" s="1">
        <v>0</v>
      </c>
      <c r="G207" s="2">
        <f t="shared" si="0"/>
        <v>259.60120000000001</v>
      </c>
      <c r="H207" s="2">
        <f t="shared" si="1"/>
        <v>0.10000000000002274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2093780</v>
      </c>
      <c r="D285" s="1">
        <f>'PR-RAS'!E289</f>
        <v>2305077.64</v>
      </c>
      <c r="E285" s="1">
        <v>0</v>
      </c>
      <c r="F285" s="1">
        <v>0</v>
      </c>
      <c r="G285" s="2">
        <f t="shared" si="0"/>
        <v>1903917.6195199999</v>
      </c>
      <c r="H285" s="2">
        <f t="shared" si="1"/>
        <v>0.35999999986961484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32541</v>
      </c>
      <c r="D286" s="1">
        <f>'PR-RAS'!E290</f>
        <v>61078.319999999832</v>
      </c>
      <c r="E286" s="1">
        <v>0</v>
      </c>
      <c r="F286" s="1">
        <v>0</v>
      </c>
      <c r="G286" s="2">
        <f t="shared" si="0"/>
        <v>44088.8273999999</v>
      </c>
      <c r="H286" s="2">
        <f t="shared" si="1"/>
        <v>0.31999999983236194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40677</v>
      </c>
      <c r="D289" s="1">
        <f>'PR-RAS'!E293</f>
        <v>70240.009999999995</v>
      </c>
      <c r="E289" s="1">
        <v>0</v>
      </c>
      <c r="F289" s="1">
        <v>0</v>
      </c>
      <c r="G289" s="2">
        <f t="shared" si="0"/>
        <v>52173.221759999993</v>
      </c>
      <c r="H289" s="2">
        <f t="shared" si="1"/>
        <v>9.9999999947613105E-3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0"/>
        <v>0</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0"/>
        <v>0</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0"/>
        <v>0</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0"/>
        <v>0</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2126321</v>
      </c>
      <c r="D407" s="1">
        <f>'PR-RAS'!E412</f>
        <v>2366155.96</v>
      </c>
      <c r="E407" s="1">
        <v>0</v>
      </c>
      <c r="F407" s="1">
        <v>0</v>
      </c>
      <c r="G407" s="2">
        <f t="shared" si="0"/>
        <v>2784604.9655200001</v>
      </c>
      <c r="H407" s="2">
        <f t="shared" si="1"/>
        <v>4.0000000037252903E-2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2093780</v>
      </c>
      <c r="D408" s="1">
        <f>'PR-RAS'!E413</f>
        <v>2305077.64</v>
      </c>
      <c r="E408" s="1">
        <v>0</v>
      </c>
      <c r="F408" s="1">
        <v>0</v>
      </c>
      <c r="G408" s="2">
        <f t="shared" si="0"/>
        <v>2728501.6589600001</v>
      </c>
      <c r="H408" s="2">
        <f t="shared" si="1"/>
        <v>0.35999999986961484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32541</v>
      </c>
      <c r="D409" s="1">
        <f>'PR-RAS'!E414</f>
        <v>61078.319999999832</v>
      </c>
      <c r="E409" s="1">
        <v>0</v>
      </c>
      <c r="F409" s="1">
        <v>0</v>
      </c>
      <c r="G409" s="2">
        <f t="shared" si="0"/>
        <v>63116.637119999861</v>
      </c>
      <c r="H409" s="2">
        <f t="shared" si="1"/>
        <v>0.31999999983236194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40677</v>
      </c>
      <c r="D412" s="1">
        <f>'PR-RAS'!E417</f>
        <v>70240.009999999995</v>
      </c>
      <c r="E412" s="1">
        <v>0</v>
      </c>
      <c r="F412" s="1">
        <v>0</v>
      </c>
      <c r="G412" s="2">
        <f t="shared" si="0"/>
        <v>74455.535219999991</v>
      </c>
      <c r="H412" s="2">
        <f t="shared" si="1"/>
        <v>9.9999999947613105E-3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2126321</v>
      </c>
      <c r="D633" s="1">
        <f>'PR-RAS'!E639</f>
        <v>2366155.96</v>
      </c>
      <c r="E633" s="1">
        <v>0</v>
      </c>
      <c r="F633" s="1">
        <v>0</v>
      </c>
      <c r="G633" s="2">
        <f t="shared" si="0"/>
        <v>4334656.0054400004</v>
      </c>
      <c r="H633" s="2">
        <f t="shared" si="1"/>
        <v>4.0000000037252903E-2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2093780</v>
      </c>
      <c r="D634" s="1">
        <f>'PR-RAS'!E640</f>
        <v>2305077.64</v>
      </c>
      <c r="E634" s="1">
        <v>0</v>
      </c>
      <c r="F634" s="1">
        <v>0</v>
      </c>
      <c r="G634" s="2">
        <f t="shared" si="0"/>
        <v>4243591.0322400006</v>
      </c>
      <c r="H634" s="2">
        <f t="shared" si="1"/>
        <v>0.35999999986961484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32541</v>
      </c>
      <c r="D635" s="1">
        <f>'PR-RAS'!E641</f>
        <v>61078.319999999832</v>
      </c>
      <c r="E635" s="1">
        <v>0</v>
      </c>
      <c r="F635" s="1">
        <v>0</v>
      </c>
      <c r="G635" s="2">
        <f t="shared" si="0"/>
        <v>98078.303759999792</v>
      </c>
      <c r="H635" s="2">
        <f t="shared" si="1"/>
        <v>0.31999999983236194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40677</v>
      </c>
      <c r="D638" s="1">
        <f>'PR-RAS'!E644</f>
        <v>70240.009999999995</v>
      </c>
      <c r="E638" s="1">
        <v>0</v>
      </c>
      <c r="F638" s="1">
        <v>0</v>
      </c>
      <c r="G638" s="2">
        <f t="shared" si="0"/>
        <v>115397.02174</v>
      </c>
      <c r="H638" s="2">
        <f t="shared" si="1"/>
        <v>9.9999999947613105E-3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8136</v>
      </c>
      <c r="D640" s="1">
        <f>'PR-RAS'!E646</f>
        <v>9161.6900000001624</v>
      </c>
      <c r="E640" s="1">
        <v>0</v>
      </c>
      <c r="F640" s="1">
        <v>0</v>
      </c>
      <c r="G640" s="2">
        <f t="shared" si="0"/>
        <v>16907.543820000206</v>
      </c>
      <c r="H640" s="2">
        <f t="shared" si="1"/>
        <v>0.30999999983760063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816775</v>
      </c>
      <c r="D641" s="1">
        <f>'PR-RAS'!E647</f>
        <v>571186.49</v>
      </c>
      <c r="E641" s="1">
        <v>0</v>
      </c>
      <c r="F641" s="1">
        <v>0</v>
      </c>
      <c r="G641" s="2">
        <f t="shared" si="0"/>
        <v>1253854.7072000001</v>
      </c>
      <c r="H641" s="2">
        <f t="shared" si="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6757</v>
      </c>
      <c r="D642" s="1">
        <f>'PR-RAS'!E649</f>
        <v>5630.11</v>
      </c>
      <c r="E642" s="1">
        <v>0</v>
      </c>
      <c r="F642" s="1">
        <v>0</v>
      </c>
      <c r="G642" s="2">
        <f t="shared" si="0"/>
        <v>11549.038020000002</v>
      </c>
      <c r="H642" s="2">
        <f t="shared" si="1"/>
        <v>0.10999999999967258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2136830</v>
      </c>
      <c r="D643" s="1">
        <f>'PR-RAS'!E650</f>
        <v>2413402.62</v>
      </c>
      <c r="E643" s="1">
        <v>0</v>
      </c>
      <c r="F643" s="1">
        <v>0</v>
      </c>
      <c r="G643" s="2">
        <f t="shared" si="0"/>
        <v>4470653.8240800006</v>
      </c>
      <c r="H643" s="2">
        <f t="shared" si="1"/>
        <v>0.37999999988824129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2134341</v>
      </c>
      <c r="D644" s="1">
        <f>'PR-RAS'!E651</f>
        <v>2404557.09</v>
      </c>
      <c r="E644" s="1">
        <v>0</v>
      </c>
      <c r="F644" s="1">
        <v>0</v>
      </c>
      <c r="G644" s="2">
        <f t="shared" si="0"/>
        <v>4464641.6807399997</v>
      </c>
      <c r="H644" s="2">
        <f t="shared" si="1"/>
        <v>8.9999999850988388E-2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9246</v>
      </c>
      <c r="D645" s="1">
        <f>'PR-RAS'!E652</f>
        <v>14475.64000000013</v>
      </c>
      <c r="E645" s="1">
        <v>0</v>
      </c>
      <c r="F645" s="1">
        <v>0</v>
      </c>
      <c r="G645" s="2">
        <f t="shared" si="0"/>
        <v>24599.048320000169</v>
      </c>
      <c r="H645" s="2">
        <f t="shared" si="1"/>
        <v>0.35999999986961484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37</v>
      </c>
      <c r="E647" s="1">
        <v>0</v>
      </c>
      <c r="F647" s="1">
        <v>0</v>
      </c>
      <c r="G647" s="2">
        <f t="shared" si="0"/>
        <v>72.352000000000004</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37</v>
      </c>
      <c r="E649" s="1">
        <v>0</v>
      </c>
      <c r="F649" s="1">
        <v>0</v>
      </c>
      <c r="G649" s="2">
        <f t="shared" si="0"/>
        <v>72.576000000000008</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932</v>
      </c>
      <c r="D703" s="1">
        <f>'PR-RAS'!E710</f>
        <v>0</v>
      </c>
      <c r="E703" s="1">
        <v>0</v>
      </c>
      <c r="F703" s="1">
        <v>0</v>
      </c>
      <c r="G703" s="2">
        <f t="shared" si="0"/>
        <v>654.26400000000001</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190556.19</v>
      </c>
      <c r="E709" s="1">
        <v>0</v>
      </c>
      <c r="F709" s="1">
        <v>0</v>
      </c>
      <c r="G709" s="2">
        <f t="shared" si="0"/>
        <v>269827.56504000002</v>
      </c>
      <c r="H709" s="2">
        <f t="shared" si="1"/>
        <v>0.19000000000232831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3702.86</v>
      </c>
      <c r="E710" s="1">
        <v>0</v>
      </c>
      <c r="F710" s="1">
        <v>0</v>
      </c>
      <c r="G710" s="2">
        <f t="shared" si="0"/>
        <v>5250.6554800000004</v>
      </c>
      <c r="H710" s="2">
        <f t="shared" si="1"/>
        <v>0.13999999999987267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45754</v>
      </c>
      <c r="D711" s="1">
        <f>'PR-RAS'!E718</f>
        <v>48532.83</v>
      </c>
      <c r="E711" s="1">
        <v>0</v>
      </c>
      <c r="F711" s="1">
        <v>0</v>
      </c>
      <c r="G711" s="2">
        <f t="shared" si="0"/>
        <v>101401.9586</v>
      </c>
      <c r="H711" s="2">
        <f t="shared" si="1"/>
        <v>0.16999999999825377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13696</v>
      </c>
      <c r="D715" s="1">
        <f>'PR-RAS'!E722</f>
        <v>15685.1</v>
      </c>
      <c r="E715" s="1">
        <v>0</v>
      </c>
      <c r="F715" s="1">
        <v>0</v>
      </c>
      <c r="G715" s="2">
        <f t="shared" si="0"/>
        <v>32177.266799999998</v>
      </c>
      <c r="H715" s="2">
        <f t="shared" si="1"/>
        <v>0.1000000000003638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1034717.89</v>
      </c>
      <c r="D1480" s="6"/>
      <c r="E1480" s="6">
        <v>0</v>
      </c>
      <c r="F1480" s="6">
        <v>0</v>
      </c>
      <c r="G1480" s="7">
        <f t="shared" ref="G1480:G1580" si="25">B1480/1000*C1480</f>
        <v>1034.7178900000001</v>
      </c>
      <c r="H1480" s="7">
        <f t="shared" ref="H1480:H1580" si="26">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2086397.54</v>
      </c>
      <c r="D1481" s="1">
        <v>0</v>
      </c>
      <c r="E1481" s="1">
        <v>0</v>
      </c>
      <c r="F1481" s="1">
        <v>0</v>
      </c>
      <c r="G1481" s="2">
        <f t="shared" si="25"/>
        <v>4172.7950799999999</v>
      </c>
      <c r="H1481" s="2">
        <f t="shared" si="26"/>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2086397.54</v>
      </c>
      <c r="D1483" s="1">
        <v>0</v>
      </c>
      <c r="E1483" s="1">
        <v>0</v>
      </c>
      <c r="F1483" s="1">
        <v>0</v>
      </c>
      <c r="G1483" s="2">
        <f t="shared" si="25"/>
        <v>8345.5901599999997</v>
      </c>
      <c r="H1483" s="2">
        <f t="shared" si="26"/>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1778978.93</v>
      </c>
      <c r="D1484" s="1">
        <v>0</v>
      </c>
      <c r="E1484" s="1">
        <v>0</v>
      </c>
      <c r="F1484" s="1">
        <v>0</v>
      </c>
      <c r="G1484" s="2">
        <f t="shared" si="25"/>
        <v>8894.8946500000002</v>
      </c>
      <c r="H1484" s="2">
        <f t="shared" si="26"/>
        <v>7.000000006519258E-2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291483.13</v>
      </c>
      <c r="D1485" s="1">
        <v>0</v>
      </c>
      <c r="E1485" s="1">
        <v>0</v>
      </c>
      <c r="F1485" s="1">
        <v>0</v>
      </c>
      <c r="G1485" s="2">
        <f t="shared" si="25"/>
        <v>1748.89878</v>
      </c>
      <c r="H1485" s="2">
        <f t="shared" si="26"/>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394.1</v>
      </c>
      <c r="D1486" s="1">
        <v>0</v>
      </c>
      <c r="E1486" s="1">
        <v>0</v>
      </c>
      <c r="F1486" s="1">
        <v>0</v>
      </c>
      <c r="G1486" s="2">
        <f t="shared" si="25"/>
        <v>2.7587000000000002</v>
      </c>
      <c r="H1486" s="2">
        <f t="shared" si="26"/>
        <v>0.10000000000002274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15541.38</v>
      </c>
      <c r="D1491" s="1">
        <v>0</v>
      </c>
      <c r="E1491" s="1">
        <v>0</v>
      </c>
      <c r="F1491" s="1">
        <v>0</v>
      </c>
      <c r="G1491" s="2">
        <f t="shared" si="25"/>
        <v>186.49655999999999</v>
      </c>
      <c r="H1491" s="2">
        <f t="shared" si="26"/>
        <v>0.37999999999919964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2393984.64</v>
      </c>
      <c r="D1499" s="1">
        <v>0</v>
      </c>
      <c r="E1499" s="1">
        <v>0</v>
      </c>
      <c r="F1499" s="1">
        <v>0</v>
      </c>
      <c r="G1499" s="2">
        <f t="shared" si="25"/>
        <v>47879.692800000004</v>
      </c>
      <c r="H1499" s="2">
        <f t="shared" si="26"/>
        <v>0.35999999986961484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2393984.64</v>
      </c>
      <c r="D1501" s="1">
        <v>0</v>
      </c>
      <c r="E1501" s="1">
        <v>0</v>
      </c>
      <c r="F1501" s="1">
        <v>0</v>
      </c>
      <c r="G1501" s="2">
        <f t="shared" si="25"/>
        <v>52667.662080000002</v>
      </c>
      <c r="H1501" s="2">
        <f t="shared" si="26"/>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2041049.46</v>
      </c>
      <c r="D1502" s="1">
        <v>0</v>
      </c>
      <c r="E1502" s="1">
        <v>0</v>
      </c>
      <c r="F1502" s="1">
        <v>0</v>
      </c>
      <c r="G1502" s="2">
        <f t="shared" si="25"/>
        <v>46944.137579999995</v>
      </c>
      <c r="H1502" s="2">
        <f t="shared" si="26"/>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332402.43</v>
      </c>
      <c r="D1503" s="1">
        <v>0</v>
      </c>
      <c r="E1503" s="1">
        <v>0</v>
      </c>
      <c r="F1503" s="1">
        <v>0</v>
      </c>
      <c r="G1503" s="2">
        <f t="shared" si="25"/>
        <v>7977.6583199999995</v>
      </c>
      <c r="H1503" s="2">
        <f t="shared" si="26"/>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719</v>
      </c>
      <c r="D1504" s="1">
        <v>0</v>
      </c>
      <c r="E1504" s="1">
        <v>0</v>
      </c>
      <c r="F1504" s="1">
        <v>0</v>
      </c>
      <c r="G1504" s="2">
        <f t="shared" si="25"/>
        <v>17.975000000000001</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19813.75</v>
      </c>
      <c r="D1509" s="1">
        <v>0</v>
      </c>
      <c r="E1509" s="1">
        <v>0</v>
      </c>
      <c r="F1509" s="1">
        <v>0</v>
      </c>
      <c r="G1509" s="2">
        <f t="shared" si="25"/>
        <v>594.41250000000002</v>
      </c>
      <c r="H1509" s="2">
        <f t="shared" si="26"/>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727130.79</v>
      </c>
      <c r="D1517" s="1">
        <v>0</v>
      </c>
      <c r="E1517" s="1">
        <v>0</v>
      </c>
      <c r="F1517" s="1">
        <v>0</v>
      </c>
      <c r="G1517" s="2">
        <f t="shared" si="25"/>
        <v>27630.970020000001</v>
      </c>
      <c r="H1517" s="2">
        <f t="shared" si="26"/>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727130.79</v>
      </c>
      <c r="D1576" s="1">
        <v>0</v>
      </c>
      <c r="E1576" s="1">
        <v>0</v>
      </c>
      <c r="F1576" s="1">
        <v>0</v>
      </c>
      <c r="G1576" s="2">
        <f t="shared" si="25"/>
        <v>70531.686630000011</v>
      </c>
      <c r="H1576" s="2">
        <f t="shared" si="26"/>
        <v>0.2099999999627471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133626.04999999999</v>
      </c>
      <c r="D1577" s="1">
        <v>0</v>
      </c>
      <c r="E1577" s="1">
        <v>0</v>
      </c>
      <c r="F1577" s="1">
        <v>0</v>
      </c>
      <c r="G1577" s="2">
        <f t="shared" si="25"/>
        <v>13095.3529</v>
      </c>
      <c r="H1577" s="2">
        <f t="shared" si="26"/>
        <v>4.9999999988358468E-2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593504.74</v>
      </c>
      <c r="D1578" s="1">
        <v>0</v>
      </c>
      <c r="E1578" s="1">
        <v>0</v>
      </c>
      <c r="F1578" s="1">
        <v>0</v>
      </c>
      <c r="G1578" s="2">
        <f t="shared" si="25"/>
        <v>58756.969260000005</v>
      </c>
      <c r="H1578" s="2">
        <f t="shared" si="26"/>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3324</v>
      </c>
      <c r="B2" s="408"/>
      <c r="C2" s="404"/>
      <c r="D2" s="4"/>
      <c r="E2" s="4"/>
      <c r="F2" s="4"/>
      <c r="G2" s="4"/>
      <c r="H2" s="4"/>
      <c r="I2" s="4"/>
      <c r="J2" s="4"/>
      <c r="K2" s="4"/>
      <c r="L2" s="4"/>
      <c r="M2" s="4"/>
      <c r="N2" s="4"/>
      <c r="O2" s="4"/>
      <c r="P2" s="4"/>
      <c r="Q2" s="4"/>
    </row>
    <row r="3" spans="1:17" ht="18.75" customHeight="1" x14ac:dyDescent="0.2">
      <c r="A3" s="50" t="s">
        <v>3325</v>
      </c>
      <c r="B3" s="409" t="s">
        <v>3326</v>
      </c>
      <c r="C3" s="404"/>
      <c r="D3" s="4"/>
      <c r="E3" s="4"/>
      <c r="F3" s="4"/>
      <c r="G3" s="4"/>
      <c r="H3" s="4"/>
      <c r="I3" s="4"/>
      <c r="J3" s="4"/>
      <c r="K3" s="4"/>
      <c r="L3" s="4"/>
      <c r="M3" s="4"/>
      <c r="N3" s="4"/>
      <c r="O3" s="4"/>
      <c r="P3" s="4"/>
      <c r="Q3" s="4"/>
    </row>
    <row r="4" spans="1:17" ht="37.5" hidden="1" customHeight="1" x14ac:dyDescent="0.2">
      <c r="A4" s="51" t="s">
        <v>3327</v>
      </c>
      <c r="B4" s="403" t="s">
        <v>3328</v>
      </c>
      <c r="C4" s="404"/>
      <c r="D4" s="4"/>
      <c r="E4" s="4"/>
      <c r="F4" s="4"/>
      <c r="G4" s="4"/>
      <c r="H4" s="4"/>
      <c r="I4" s="4"/>
      <c r="J4" s="4"/>
      <c r="K4" s="4"/>
      <c r="L4" s="4"/>
      <c r="M4" s="4"/>
      <c r="N4" s="4"/>
      <c r="O4" s="4"/>
      <c r="P4" s="4"/>
      <c r="Q4" s="4"/>
    </row>
    <row r="5" spans="1:17" ht="48" hidden="1" customHeight="1" x14ac:dyDescent="0.2">
      <c r="A5" s="51" t="s">
        <v>3327</v>
      </c>
      <c r="B5" s="403" t="s">
        <v>3329</v>
      </c>
      <c r="C5" s="404"/>
      <c r="D5" s="4"/>
      <c r="E5" s="4"/>
      <c r="F5" s="4"/>
      <c r="G5" s="4"/>
      <c r="H5" s="4"/>
      <c r="I5" s="4"/>
      <c r="J5" s="4"/>
      <c r="K5" s="4"/>
      <c r="L5" s="4"/>
      <c r="M5" s="4"/>
      <c r="N5" s="4"/>
      <c r="O5" s="4"/>
      <c r="P5" s="4"/>
      <c r="Q5" s="4"/>
    </row>
    <row r="6" spans="1:17" ht="59.25" hidden="1" customHeight="1" x14ac:dyDescent="0.2">
      <c r="A6" s="51" t="s">
        <v>3327</v>
      </c>
      <c r="B6" s="403" t="s">
        <v>3330</v>
      </c>
      <c r="C6" s="404"/>
      <c r="D6" s="4"/>
      <c r="E6" s="4"/>
      <c r="F6" s="4"/>
      <c r="G6" s="4"/>
      <c r="H6" s="4"/>
      <c r="I6" s="4"/>
      <c r="J6" s="4"/>
      <c r="K6" s="4"/>
      <c r="L6" s="4"/>
      <c r="M6" s="4"/>
      <c r="N6" s="4"/>
      <c r="O6" s="4"/>
      <c r="P6" s="4"/>
      <c r="Q6" s="4"/>
    </row>
    <row r="7" spans="1:17" ht="48" hidden="1" customHeight="1" x14ac:dyDescent="0.2">
      <c r="A7" s="51" t="s">
        <v>3331</v>
      </c>
      <c r="B7" s="403" t="s">
        <v>3332</v>
      </c>
      <c r="C7" s="404"/>
      <c r="D7" s="4"/>
      <c r="E7" s="4"/>
      <c r="F7" s="4"/>
      <c r="G7" s="4"/>
      <c r="H7" s="4"/>
      <c r="I7" s="4"/>
      <c r="J7" s="4"/>
      <c r="K7" s="4"/>
      <c r="L7" s="4"/>
      <c r="M7" s="4"/>
      <c r="N7" s="4"/>
      <c r="O7" s="4"/>
      <c r="P7" s="4"/>
      <c r="Q7" s="4"/>
    </row>
    <row r="8" spans="1:17" ht="41.25" hidden="1" customHeight="1" x14ac:dyDescent="0.2">
      <c r="A8" s="51" t="s">
        <v>3333</v>
      </c>
      <c r="B8" s="403" t="s">
        <v>3334</v>
      </c>
      <c r="C8" s="404"/>
      <c r="D8" s="4"/>
      <c r="E8" s="4"/>
      <c r="F8" s="4"/>
      <c r="G8" s="4"/>
      <c r="H8" s="4"/>
      <c r="I8" s="4"/>
      <c r="J8" s="4"/>
      <c r="K8" s="4"/>
      <c r="L8" s="4"/>
      <c r="M8" s="4"/>
      <c r="N8" s="4"/>
      <c r="O8" s="4"/>
      <c r="P8" s="4"/>
      <c r="Q8" s="4"/>
    </row>
    <row r="9" spans="1:17" ht="59.25" hidden="1" customHeight="1" x14ac:dyDescent="0.2">
      <c r="A9" s="51" t="s">
        <v>3335</v>
      </c>
      <c r="B9" s="403" t="s">
        <v>3336</v>
      </c>
      <c r="C9" s="404"/>
      <c r="D9" s="4"/>
      <c r="E9" s="4"/>
      <c r="F9" s="4"/>
      <c r="G9" s="4"/>
      <c r="H9" s="4"/>
      <c r="I9" s="4"/>
      <c r="J9" s="4"/>
      <c r="K9" s="4"/>
      <c r="L9" s="4"/>
      <c r="M9" s="4"/>
      <c r="N9" s="4"/>
      <c r="O9" s="4"/>
      <c r="P9" s="4"/>
      <c r="Q9" s="4"/>
    </row>
    <row r="10" spans="1:17" ht="61.5" hidden="1" customHeight="1" x14ac:dyDescent="0.2">
      <c r="A10" s="51" t="s">
        <v>3335</v>
      </c>
      <c r="B10" s="403" t="s">
        <v>3337</v>
      </c>
      <c r="C10" s="404"/>
      <c r="D10" s="4"/>
      <c r="E10" s="4"/>
      <c r="F10" s="4"/>
      <c r="G10" s="4"/>
      <c r="H10" s="4"/>
      <c r="I10" s="4"/>
      <c r="J10" s="4"/>
      <c r="K10" s="4"/>
      <c r="L10" s="4"/>
      <c r="M10" s="4"/>
      <c r="N10" s="4"/>
      <c r="O10" s="4"/>
      <c r="P10" s="4"/>
      <c r="Q10" s="4"/>
    </row>
    <row r="11" spans="1:17" ht="43.5" hidden="1" customHeight="1" x14ac:dyDescent="0.2">
      <c r="A11" s="51" t="s">
        <v>3335</v>
      </c>
      <c r="B11" s="403" t="s">
        <v>3338</v>
      </c>
      <c r="C11" s="404"/>
      <c r="D11" s="4"/>
      <c r="E11" s="4"/>
      <c r="F11" s="4"/>
      <c r="G11" s="4"/>
      <c r="H11" s="4"/>
      <c r="I11" s="4"/>
      <c r="J11" s="4"/>
      <c r="K11" s="4"/>
      <c r="L11" s="4"/>
      <c r="M11" s="4"/>
      <c r="N11" s="4"/>
      <c r="O11" s="4"/>
      <c r="P11" s="4"/>
      <c r="Q11" s="4"/>
    </row>
    <row r="12" spans="1:17" ht="27.75" hidden="1" customHeight="1" x14ac:dyDescent="0.2">
      <c r="A12" s="51" t="s">
        <v>3339</v>
      </c>
      <c r="B12" s="403" t="s">
        <v>3340</v>
      </c>
      <c r="C12" s="404"/>
      <c r="D12" s="4"/>
      <c r="E12" s="4"/>
      <c r="F12" s="4"/>
      <c r="G12" s="4"/>
      <c r="H12" s="4"/>
      <c r="I12" s="4"/>
      <c r="J12" s="4"/>
      <c r="K12" s="4"/>
      <c r="L12" s="4"/>
      <c r="M12" s="4"/>
      <c r="N12" s="4"/>
      <c r="O12" s="4"/>
      <c r="P12" s="4"/>
      <c r="Q12" s="4"/>
    </row>
    <row r="13" spans="1:17" ht="27.75" hidden="1" customHeight="1" x14ac:dyDescent="0.2">
      <c r="A13" s="51" t="s">
        <v>3341</v>
      </c>
      <c r="B13" s="403" t="s">
        <v>3342</v>
      </c>
      <c r="C13" s="404"/>
      <c r="D13" s="4"/>
      <c r="E13" s="4"/>
      <c r="F13" s="4"/>
      <c r="G13" s="4"/>
      <c r="H13" s="4"/>
      <c r="I13" s="4"/>
      <c r="J13" s="4"/>
      <c r="K13" s="4"/>
      <c r="L13" s="4"/>
      <c r="M13" s="4"/>
      <c r="N13" s="4"/>
      <c r="O13" s="4"/>
      <c r="P13" s="4"/>
      <c r="Q13" s="4"/>
    </row>
    <row r="14" spans="1:17" ht="45.75" hidden="1" customHeight="1" x14ac:dyDescent="0.2">
      <c r="A14" s="51" t="s">
        <v>3343</v>
      </c>
      <c r="B14" s="403" t="s">
        <v>3344</v>
      </c>
      <c r="C14" s="404"/>
      <c r="D14" s="4"/>
      <c r="E14" s="4"/>
      <c r="F14" s="4"/>
      <c r="G14" s="4"/>
      <c r="H14" s="4"/>
      <c r="I14" s="4"/>
      <c r="J14" s="4"/>
      <c r="K14" s="4"/>
      <c r="L14" s="4"/>
      <c r="M14" s="4"/>
      <c r="N14" s="4"/>
      <c r="O14" s="4"/>
      <c r="P14" s="4"/>
      <c r="Q14" s="4"/>
    </row>
    <row r="15" spans="1:17" ht="45.75" hidden="1" customHeight="1" x14ac:dyDescent="0.2">
      <c r="A15" s="51" t="s">
        <v>3345</v>
      </c>
      <c r="B15" s="403" t="s">
        <v>3346</v>
      </c>
      <c r="C15" s="404"/>
      <c r="D15" s="4"/>
      <c r="E15" s="4"/>
      <c r="F15" s="4"/>
      <c r="G15" s="4"/>
      <c r="H15" s="4"/>
      <c r="I15" s="4"/>
      <c r="J15" s="4"/>
      <c r="K15" s="4"/>
      <c r="L15" s="4"/>
      <c r="M15" s="4"/>
      <c r="N15" s="4"/>
      <c r="O15" s="4"/>
      <c r="P15" s="4"/>
      <c r="Q15" s="4"/>
    </row>
    <row r="16" spans="1:17" ht="51" hidden="1" customHeight="1" x14ac:dyDescent="0.2">
      <c r="A16" s="51" t="s">
        <v>3347</v>
      </c>
      <c r="B16" s="403" t="s">
        <v>3348</v>
      </c>
      <c r="C16" s="404"/>
      <c r="D16" s="4"/>
      <c r="E16" s="4"/>
      <c r="F16" s="4"/>
      <c r="G16" s="4"/>
      <c r="H16" s="4"/>
      <c r="I16" s="4"/>
      <c r="J16" s="4"/>
      <c r="K16" s="4"/>
      <c r="L16" s="4"/>
      <c r="M16" s="4"/>
      <c r="N16" s="4"/>
      <c r="O16" s="4"/>
      <c r="P16" s="4"/>
      <c r="Q16" s="4"/>
    </row>
    <row r="17" spans="1:17" ht="27.75" hidden="1" customHeight="1" x14ac:dyDescent="0.2">
      <c r="A17" s="51" t="s">
        <v>3349</v>
      </c>
      <c r="B17" s="403" t="s">
        <v>3350</v>
      </c>
      <c r="C17" s="404"/>
      <c r="D17" s="4"/>
      <c r="E17" s="4"/>
      <c r="F17" s="4"/>
      <c r="G17" s="4"/>
      <c r="H17" s="4"/>
      <c r="I17" s="4"/>
      <c r="J17" s="4"/>
      <c r="K17" s="4"/>
      <c r="L17" s="4"/>
      <c r="M17" s="4"/>
      <c r="N17" s="4"/>
      <c r="O17" s="4"/>
      <c r="P17" s="4"/>
      <c r="Q17" s="4"/>
    </row>
    <row r="18" spans="1:17" ht="27.75" hidden="1" customHeight="1" x14ac:dyDescent="0.2">
      <c r="A18" s="51" t="s">
        <v>3351</v>
      </c>
      <c r="B18" s="403" t="s">
        <v>3352</v>
      </c>
      <c r="C18" s="404"/>
      <c r="D18" s="4"/>
      <c r="E18" s="4"/>
      <c r="F18" s="4"/>
      <c r="G18" s="4"/>
      <c r="H18" s="4"/>
      <c r="I18" s="4"/>
      <c r="J18" s="4"/>
      <c r="K18" s="4"/>
      <c r="L18" s="4"/>
      <c r="M18" s="4"/>
      <c r="N18" s="4"/>
      <c r="O18" s="4"/>
      <c r="P18" s="4"/>
      <c r="Q18" s="4"/>
    </row>
    <row r="19" spans="1:17" ht="45" hidden="1" customHeight="1" x14ac:dyDescent="0.2">
      <c r="A19" s="51" t="s">
        <v>3351</v>
      </c>
      <c r="B19" s="403" t="s">
        <v>3353</v>
      </c>
      <c r="C19" s="404"/>
      <c r="D19" s="4"/>
      <c r="E19" s="4"/>
      <c r="F19" s="4"/>
      <c r="G19" s="4"/>
      <c r="H19" s="4"/>
      <c r="I19" s="4"/>
      <c r="J19" s="4"/>
      <c r="K19" s="4"/>
      <c r="L19" s="4"/>
      <c r="M19" s="4"/>
      <c r="N19" s="4"/>
      <c r="O19" s="4"/>
      <c r="P19" s="4"/>
      <c r="Q19" s="4"/>
    </row>
    <row r="20" spans="1:17" ht="45" hidden="1" customHeight="1" x14ac:dyDescent="0.2">
      <c r="A20" s="51" t="s">
        <v>3354</v>
      </c>
      <c r="B20" s="403" t="s">
        <v>3355</v>
      </c>
      <c r="C20" s="404"/>
      <c r="D20" s="4"/>
      <c r="E20" s="4"/>
      <c r="F20" s="4"/>
      <c r="G20" s="4"/>
      <c r="H20" s="4"/>
      <c r="I20" s="4"/>
      <c r="J20" s="4"/>
      <c r="K20" s="4"/>
      <c r="L20" s="4"/>
      <c r="M20" s="4"/>
      <c r="N20" s="4"/>
      <c r="O20" s="4"/>
      <c r="P20" s="4"/>
      <c r="Q20" s="4"/>
    </row>
    <row r="21" spans="1:17" ht="30" hidden="1" customHeight="1" x14ac:dyDescent="0.2">
      <c r="A21" s="51" t="s">
        <v>3356</v>
      </c>
      <c r="B21" s="403" t="s">
        <v>3357</v>
      </c>
      <c r="C21" s="404"/>
      <c r="D21" s="4"/>
      <c r="E21" s="4"/>
      <c r="F21" s="4"/>
      <c r="G21" s="4"/>
      <c r="H21" s="4"/>
      <c r="I21" s="4"/>
      <c r="J21" s="4"/>
      <c r="K21" s="4"/>
      <c r="L21" s="4"/>
      <c r="M21" s="4"/>
      <c r="N21" s="4"/>
      <c r="O21" s="4"/>
      <c r="P21" s="4"/>
      <c r="Q21" s="4"/>
    </row>
    <row r="22" spans="1:17" ht="30" hidden="1" customHeight="1" x14ac:dyDescent="0.2">
      <c r="A22" s="51" t="s">
        <v>3358</v>
      </c>
      <c r="B22" s="403" t="s">
        <v>3359</v>
      </c>
      <c r="C22" s="404"/>
      <c r="D22" s="4"/>
      <c r="E22" s="4"/>
      <c r="F22" s="4"/>
      <c r="G22" s="4"/>
      <c r="H22" s="4"/>
      <c r="I22" s="4"/>
      <c r="J22" s="4"/>
      <c r="K22" s="4"/>
      <c r="L22" s="4"/>
      <c r="M22" s="4"/>
      <c r="N22" s="4"/>
      <c r="O22" s="4"/>
      <c r="P22" s="4"/>
      <c r="Q22" s="4"/>
    </row>
    <row r="23" spans="1:17" ht="30" hidden="1" customHeight="1" x14ac:dyDescent="0.2">
      <c r="A23" s="51" t="s">
        <v>3360</v>
      </c>
      <c r="B23" s="403" t="s">
        <v>3361</v>
      </c>
      <c r="C23" s="404"/>
      <c r="D23" s="4"/>
      <c r="E23" s="4"/>
      <c r="F23" s="4"/>
      <c r="G23" s="4"/>
      <c r="H23" s="4"/>
      <c r="I23" s="4"/>
      <c r="J23" s="4"/>
      <c r="K23" s="4"/>
      <c r="L23" s="4"/>
      <c r="M23" s="4"/>
      <c r="N23" s="4"/>
      <c r="O23" s="4"/>
      <c r="P23" s="4"/>
      <c r="Q23" s="4"/>
    </row>
    <row r="24" spans="1:17" ht="30" hidden="1" customHeight="1" x14ac:dyDescent="0.2">
      <c r="A24" s="51" t="s">
        <v>3362</v>
      </c>
      <c r="B24" s="403" t="s">
        <v>3363</v>
      </c>
      <c r="C24" s="404"/>
      <c r="D24" s="4"/>
      <c r="E24" s="4"/>
      <c r="F24" s="4"/>
      <c r="G24" s="4"/>
      <c r="H24" s="4"/>
      <c r="I24" s="4"/>
      <c r="J24" s="4"/>
      <c r="K24" s="4"/>
      <c r="L24" s="4"/>
      <c r="M24" s="4"/>
      <c r="N24" s="4"/>
      <c r="O24" s="4"/>
      <c r="P24" s="4"/>
      <c r="Q24" s="4"/>
    </row>
    <row r="25" spans="1:17" ht="30" hidden="1" customHeight="1" x14ac:dyDescent="0.2">
      <c r="A25" s="51" t="s">
        <v>3364</v>
      </c>
      <c r="B25" s="403" t="s">
        <v>3365</v>
      </c>
      <c r="C25" s="404"/>
      <c r="D25" s="4"/>
      <c r="E25" s="4"/>
      <c r="F25" s="4"/>
      <c r="G25" s="4"/>
      <c r="H25" s="4"/>
      <c r="I25" s="4"/>
      <c r="J25" s="4"/>
      <c r="K25" s="4"/>
      <c r="L25" s="4"/>
      <c r="M25" s="4"/>
      <c r="N25" s="4"/>
      <c r="O25" s="4"/>
      <c r="P25" s="4"/>
      <c r="Q25" s="4"/>
    </row>
    <row r="26" spans="1:17" ht="30" hidden="1" customHeight="1" x14ac:dyDescent="0.2">
      <c r="A26" s="51" t="s">
        <v>3366</v>
      </c>
      <c r="B26" s="403" t="s">
        <v>3367</v>
      </c>
      <c r="C26" s="404"/>
      <c r="D26" s="4"/>
      <c r="E26" s="4"/>
      <c r="F26" s="4"/>
      <c r="G26" s="4"/>
      <c r="H26" s="4"/>
      <c r="I26" s="4"/>
      <c r="J26" s="4"/>
      <c r="K26" s="4"/>
      <c r="L26" s="4"/>
      <c r="M26" s="4"/>
      <c r="N26" s="4"/>
      <c r="O26" s="4"/>
      <c r="P26" s="4"/>
      <c r="Q26" s="4"/>
    </row>
    <row r="27" spans="1:17" ht="70.5" hidden="1" customHeight="1" x14ac:dyDescent="0.2">
      <c r="A27" s="51" t="s">
        <v>3368</v>
      </c>
      <c r="B27" s="403" t="s">
        <v>3369</v>
      </c>
      <c r="C27" s="404"/>
      <c r="D27" s="4"/>
      <c r="E27" s="4"/>
      <c r="F27" s="4"/>
      <c r="G27" s="4"/>
      <c r="H27" s="4"/>
      <c r="I27" s="4"/>
      <c r="J27" s="4"/>
      <c r="K27" s="4"/>
      <c r="L27" s="4"/>
      <c r="M27" s="4"/>
      <c r="N27" s="4"/>
      <c r="O27" s="4"/>
      <c r="P27" s="4"/>
      <c r="Q27" s="4"/>
    </row>
    <row r="28" spans="1:17" ht="48" hidden="1" customHeight="1" x14ac:dyDescent="0.2">
      <c r="A28" s="51" t="s">
        <v>3370</v>
      </c>
      <c r="B28" s="403" t="s">
        <v>3371</v>
      </c>
      <c r="C28" s="404"/>
      <c r="D28" s="4"/>
      <c r="E28" s="4"/>
      <c r="F28" s="4"/>
      <c r="G28" s="4"/>
      <c r="H28" s="4"/>
      <c r="I28" s="4"/>
      <c r="J28" s="4"/>
      <c r="K28" s="4"/>
      <c r="L28" s="4"/>
      <c r="M28" s="4"/>
      <c r="N28" s="4"/>
      <c r="O28" s="4"/>
      <c r="P28" s="4"/>
      <c r="Q28" s="4"/>
    </row>
    <row r="29" spans="1:17" ht="100.5" hidden="1" customHeight="1" x14ac:dyDescent="0.2">
      <c r="A29" s="51" t="s">
        <v>3372</v>
      </c>
      <c r="B29" s="403" t="s">
        <v>3373</v>
      </c>
      <c r="C29" s="404"/>
      <c r="D29" s="4"/>
      <c r="E29" s="4"/>
      <c r="F29" s="4"/>
      <c r="G29" s="4"/>
      <c r="H29" s="4"/>
      <c r="I29" s="4"/>
      <c r="J29" s="4"/>
      <c r="K29" s="4"/>
      <c r="L29" s="4"/>
      <c r="M29" s="4"/>
      <c r="N29" s="4"/>
      <c r="O29" s="4"/>
      <c r="P29" s="4"/>
      <c r="Q29" s="4"/>
    </row>
    <row r="30" spans="1:17" ht="45" hidden="1" customHeight="1" x14ac:dyDescent="0.2">
      <c r="A30" s="51" t="s">
        <v>3374</v>
      </c>
      <c r="B30" s="403" t="s">
        <v>3375</v>
      </c>
      <c r="C30" s="404"/>
      <c r="D30" s="4"/>
      <c r="E30" s="4"/>
      <c r="F30" s="4"/>
      <c r="G30" s="4"/>
      <c r="H30" s="4"/>
      <c r="I30" s="4"/>
      <c r="J30" s="4"/>
      <c r="K30" s="4"/>
      <c r="L30" s="4"/>
      <c r="M30" s="4"/>
      <c r="N30" s="4"/>
      <c r="O30" s="4"/>
      <c r="P30" s="4"/>
      <c r="Q30" s="4"/>
    </row>
    <row r="31" spans="1:17" ht="45" hidden="1" customHeight="1" x14ac:dyDescent="0.2">
      <c r="A31" s="51" t="s">
        <v>3376</v>
      </c>
      <c r="B31" s="403" t="s">
        <v>3377</v>
      </c>
      <c r="C31" s="404"/>
      <c r="D31" s="4"/>
      <c r="E31" s="4"/>
      <c r="F31" s="4"/>
      <c r="G31" s="4"/>
      <c r="H31" s="4"/>
      <c r="I31" s="4"/>
      <c r="J31" s="4"/>
      <c r="K31" s="4"/>
      <c r="L31" s="4"/>
      <c r="M31" s="4"/>
      <c r="N31" s="4"/>
      <c r="O31" s="4"/>
      <c r="P31" s="4"/>
      <c r="Q31" s="4"/>
    </row>
    <row r="32" spans="1:17" ht="45" hidden="1" customHeight="1" x14ac:dyDescent="0.2">
      <c r="A32" s="51" t="s">
        <v>3378</v>
      </c>
      <c r="B32" s="403" t="s">
        <v>3379</v>
      </c>
      <c r="C32" s="404"/>
      <c r="D32" s="4"/>
      <c r="E32" s="4"/>
      <c r="F32" s="4"/>
      <c r="G32" s="4"/>
      <c r="H32" s="4"/>
      <c r="I32" s="4"/>
      <c r="J32" s="4"/>
      <c r="K32" s="4"/>
      <c r="L32" s="4"/>
      <c r="M32" s="4"/>
      <c r="N32" s="4"/>
      <c r="O32" s="4"/>
      <c r="P32" s="4"/>
      <c r="Q32" s="4"/>
    </row>
    <row r="33" spans="1:21" ht="72" hidden="1" customHeight="1" x14ac:dyDescent="0.2">
      <c r="A33" s="51" t="s">
        <v>3380</v>
      </c>
      <c r="B33" s="403" t="s">
        <v>3381</v>
      </c>
      <c r="C33" s="404"/>
      <c r="D33" s="4"/>
      <c r="E33" s="4"/>
      <c r="F33" s="4"/>
      <c r="G33" s="4"/>
      <c r="H33" s="4"/>
      <c r="I33" s="4"/>
      <c r="J33" s="4"/>
      <c r="K33" s="4"/>
      <c r="L33" s="4"/>
      <c r="M33" s="4"/>
      <c r="N33" s="4"/>
      <c r="O33" s="4"/>
      <c r="P33" s="4"/>
      <c r="Q33" s="4"/>
    </row>
    <row r="34" spans="1:21" ht="79.5" hidden="1" customHeight="1" x14ac:dyDescent="0.2">
      <c r="A34" s="51" t="s">
        <v>3382</v>
      </c>
      <c r="B34" s="403" t="s">
        <v>3383</v>
      </c>
      <c r="C34" s="404"/>
      <c r="D34" s="4"/>
      <c r="E34" s="4"/>
      <c r="F34" s="4"/>
      <c r="G34" s="4"/>
      <c r="H34" s="4"/>
      <c r="I34" s="4"/>
      <c r="J34" s="4"/>
      <c r="K34" s="4"/>
      <c r="L34" s="4"/>
      <c r="M34" s="4"/>
      <c r="N34" s="4"/>
      <c r="O34" s="4"/>
      <c r="P34" s="4"/>
      <c r="Q34" s="4"/>
    </row>
    <row r="35" spans="1:21" ht="70.5" hidden="1" customHeight="1" x14ac:dyDescent="0.2">
      <c r="A35" s="51" t="s">
        <v>3384</v>
      </c>
      <c r="B35" s="403" t="s">
        <v>3385</v>
      </c>
      <c r="C35" s="404"/>
      <c r="D35" s="4"/>
      <c r="E35" s="4"/>
      <c r="F35" s="4"/>
      <c r="G35" s="4"/>
      <c r="H35" s="4"/>
      <c r="I35" s="4"/>
      <c r="J35" s="4"/>
      <c r="K35" s="4"/>
      <c r="L35" s="4"/>
      <c r="M35" s="4"/>
      <c r="N35" s="4"/>
      <c r="O35" s="4"/>
      <c r="P35" s="4"/>
      <c r="Q35" s="4"/>
    </row>
    <row r="36" spans="1:21" ht="45.75" hidden="1" customHeight="1" x14ac:dyDescent="0.2">
      <c r="A36" s="51" t="s">
        <v>3386</v>
      </c>
      <c r="B36" s="403" t="s">
        <v>3387</v>
      </c>
      <c r="C36" s="404"/>
      <c r="D36" s="4"/>
      <c r="E36" s="4"/>
      <c r="F36" s="4"/>
      <c r="G36" s="4"/>
      <c r="H36" s="4"/>
      <c r="I36" s="4"/>
      <c r="J36" s="4"/>
      <c r="K36" s="4"/>
      <c r="L36" s="4"/>
      <c r="M36" s="4"/>
      <c r="N36" s="4"/>
      <c r="O36" s="4"/>
      <c r="P36" s="4"/>
      <c r="Q36" s="4"/>
    </row>
    <row r="37" spans="1:21" ht="54.75" hidden="1" customHeight="1" x14ac:dyDescent="0.2">
      <c r="A37" s="51" t="s">
        <v>3388</v>
      </c>
      <c r="B37" s="403" t="s">
        <v>3389</v>
      </c>
      <c r="C37" s="404"/>
      <c r="D37" s="4"/>
      <c r="E37" s="4"/>
      <c r="F37" s="4"/>
      <c r="G37" s="4"/>
      <c r="H37" s="4"/>
      <c r="I37" s="4"/>
      <c r="J37" s="4"/>
      <c r="K37" s="4"/>
      <c r="L37" s="4"/>
      <c r="M37" s="4"/>
      <c r="N37" s="4"/>
      <c r="O37" s="4"/>
      <c r="P37" s="4"/>
      <c r="Q37" s="4"/>
    </row>
    <row r="38" spans="1:21" ht="37.5" hidden="1" customHeight="1" x14ac:dyDescent="0.2">
      <c r="A38" s="51" t="s">
        <v>3390</v>
      </c>
      <c r="B38" s="403" t="s">
        <v>3391</v>
      </c>
      <c r="C38" s="404"/>
      <c r="D38" s="4"/>
      <c r="E38" s="4"/>
      <c r="F38" s="4"/>
      <c r="G38" s="4"/>
      <c r="H38" s="4"/>
      <c r="I38" s="4"/>
      <c r="J38" s="4"/>
      <c r="K38" s="4"/>
      <c r="L38" s="4"/>
      <c r="M38" s="4"/>
      <c r="N38" s="4"/>
      <c r="O38" s="4"/>
      <c r="P38" s="4"/>
      <c r="Q38" s="4"/>
    </row>
    <row r="39" spans="1:21" ht="61.5" hidden="1" customHeight="1" x14ac:dyDescent="0.2">
      <c r="A39" s="51" t="s">
        <v>3392</v>
      </c>
      <c r="B39" s="403" t="s">
        <v>3393</v>
      </c>
      <c r="C39" s="404"/>
      <c r="D39" s="4"/>
      <c r="E39" s="4"/>
      <c r="F39" s="4"/>
      <c r="G39" s="4"/>
      <c r="H39" s="4"/>
      <c r="I39" s="4"/>
      <c r="J39" s="4"/>
      <c r="K39" s="4"/>
      <c r="L39" s="4"/>
      <c r="M39" s="4"/>
      <c r="N39" s="4"/>
      <c r="O39" s="4"/>
      <c r="P39" s="4"/>
      <c r="Q39" s="4"/>
    </row>
    <row r="40" spans="1:21" ht="53.25" hidden="1" customHeight="1" x14ac:dyDescent="0.2">
      <c r="A40" s="51" t="s">
        <v>3394</v>
      </c>
      <c r="B40" s="403" t="s">
        <v>3395</v>
      </c>
      <c r="C40" s="404"/>
      <c r="D40" s="4"/>
      <c r="E40" s="4"/>
      <c r="F40" s="4"/>
      <c r="G40" s="4"/>
      <c r="H40" s="4"/>
      <c r="I40" s="4"/>
      <c r="J40" s="4"/>
      <c r="K40" s="4"/>
      <c r="L40" s="4"/>
      <c r="M40" s="4"/>
      <c r="N40" s="4"/>
      <c r="O40" s="4"/>
      <c r="P40" s="4"/>
      <c r="Q40" s="4"/>
    </row>
    <row r="41" spans="1:21" ht="73.5" hidden="1" customHeight="1" x14ac:dyDescent="0.2">
      <c r="A41" s="51" t="s">
        <v>3396</v>
      </c>
      <c r="B41" s="403" t="s">
        <v>3397</v>
      </c>
      <c r="C41" s="404"/>
      <c r="D41" s="4"/>
      <c r="E41" s="4"/>
      <c r="F41" s="4"/>
      <c r="G41" s="4"/>
      <c r="H41" s="4"/>
      <c r="I41" s="4"/>
      <c r="J41" s="4"/>
      <c r="K41" s="4"/>
      <c r="L41" s="4"/>
      <c r="M41" s="4"/>
      <c r="N41" s="4"/>
      <c r="O41" s="4"/>
      <c r="P41" s="4"/>
      <c r="Q41" s="4"/>
    </row>
    <row r="42" spans="1:21" ht="57.75" hidden="1" customHeight="1" x14ac:dyDescent="0.2">
      <c r="A42" s="51" t="s">
        <v>3398</v>
      </c>
      <c r="B42" s="403" t="s">
        <v>3399</v>
      </c>
      <c r="C42" s="404"/>
      <c r="D42" s="4"/>
      <c r="E42" s="4"/>
      <c r="F42" s="4"/>
      <c r="G42" s="4"/>
      <c r="H42" s="4"/>
      <c r="I42" s="4"/>
      <c r="J42" s="4"/>
      <c r="K42" s="4"/>
      <c r="L42" s="4"/>
      <c r="M42" s="4"/>
      <c r="N42" s="4"/>
      <c r="O42" s="4"/>
      <c r="P42" s="4"/>
      <c r="Q42" s="4"/>
    </row>
    <row r="43" spans="1:21" ht="84" hidden="1" customHeight="1" x14ac:dyDescent="0.2">
      <c r="A43" s="51" t="s">
        <v>3400</v>
      </c>
      <c r="B43" s="403" t="s">
        <v>3401</v>
      </c>
      <c r="C43" s="404"/>
      <c r="D43" s="4"/>
      <c r="E43" s="4"/>
      <c r="F43" s="4"/>
      <c r="G43" s="4"/>
      <c r="H43" s="4"/>
      <c r="I43" s="4"/>
      <c r="J43" s="4"/>
      <c r="K43" s="4"/>
      <c r="L43" s="4"/>
      <c r="M43" s="4"/>
      <c r="N43" s="4"/>
      <c r="O43" s="4"/>
      <c r="P43" s="4"/>
      <c r="Q43" s="4"/>
    </row>
    <row r="44" spans="1:21" ht="48" hidden="1" customHeight="1" x14ac:dyDescent="0.2">
      <c r="A44" s="51" t="s">
        <v>3402</v>
      </c>
      <c r="B44" s="403" t="s">
        <v>3403</v>
      </c>
      <c r="C44" s="404"/>
      <c r="D44" s="4"/>
      <c r="E44" s="4"/>
      <c r="F44" s="4"/>
      <c r="G44" s="4"/>
      <c r="H44" s="4"/>
      <c r="I44" s="4"/>
      <c r="J44" s="4"/>
      <c r="K44" s="4"/>
      <c r="L44" s="4"/>
      <c r="M44" s="4"/>
      <c r="N44" s="4"/>
      <c r="O44" s="4"/>
      <c r="P44" s="4"/>
      <c r="Q44" s="4"/>
    </row>
    <row r="45" spans="1:21" ht="57" hidden="1" customHeight="1" x14ac:dyDescent="0.2">
      <c r="A45" s="51" t="s">
        <v>3404</v>
      </c>
      <c r="B45" s="403" t="s">
        <v>3405</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3406</v>
      </c>
      <c r="B46" s="411" t="s">
        <v>3407</v>
      </c>
      <c r="C46" s="404"/>
      <c r="D46" s="49"/>
      <c r="E46" s="4"/>
      <c r="F46" s="4"/>
      <c r="G46" s="4"/>
      <c r="H46" s="4"/>
      <c r="I46" s="4"/>
      <c r="J46" s="4"/>
      <c r="K46" s="4"/>
      <c r="L46" s="4"/>
      <c r="M46" s="4"/>
      <c r="N46" s="4"/>
      <c r="O46" s="4"/>
      <c r="P46" s="4"/>
      <c r="Q46" s="4"/>
    </row>
    <row r="47" spans="1:21" ht="66" hidden="1" customHeight="1" x14ac:dyDescent="0.2">
      <c r="A47" s="57" t="s">
        <v>3408</v>
      </c>
      <c r="B47" s="412" t="s">
        <v>3409</v>
      </c>
      <c r="C47" s="412"/>
      <c r="D47" s="4"/>
      <c r="E47" s="4"/>
      <c r="F47" s="4"/>
      <c r="G47" s="4"/>
      <c r="H47" s="4"/>
      <c r="I47" s="4"/>
      <c r="J47" s="4"/>
      <c r="K47" s="4"/>
      <c r="L47" s="4"/>
      <c r="M47" s="4"/>
      <c r="N47" s="4"/>
      <c r="O47" s="4"/>
      <c r="P47" s="4"/>
      <c r="Q47" s="4"/>
    </row>
    <row r="48" spans="1:21" ht="123.75" customHeight="1" x14ac:dyDescent="0.2">
      <c r="A48" s="321" t="s">
        <v>3410</v>
      </c>
      <c r="B48" s="410" t="s">
        <v>3411</v>
      </c>
      <c r="C48" s="402"/>
      <c r="D48" s="4"/>
      <c r="E48" s="4"/>
      <c r="F48" s="4"/>
      <c r="G48" s="4"/>
      <c r="H48" s="4"/>
      <c r="I48" s="4"/>
      <c r="J48" s="4"/>
      <c r="K48" s="4"/>
      <c r="L48" s="4"/>
      <c r="M48" s="4"/>
      <c r="N48" s="4"/>
      <c r="O48" s="4"/>
      <c r="P48" s="4"/>
      <c r="Q48" s="4"/>
    </row>
    <row r="49" spans="1:17" s="315" customFormat="1" ht="34.5" customHeight="1" x14ac:dyDescent="0.2">
      <c r="A49" s="321" t="s">
        <v>3412</v>
      </c>
      <c r="B49" s="401" t="s">
        <v>3413</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workbookViewId="0">
      <pane ySplit="1" topLeftCell="A17"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3244</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2126321</v>
      </c>
      <c r="I16" s="214">
        <f>'PR-RAS'!E6</f>
        <v>2366155.96</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2093780</v>
      </c>
      <c r="I17" s="214">
        <f>'PR-RAS'!E151</f>
        <v>2305077.64</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0</v>
      </c>
      <c r="I18" s="214">
        <f>'PR-RAS'!E645</f>
        <v>0</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8136</v>
      </c>
      <c r="I19" s="215">
        <f>'PR-RAS'!E646</f>
        <v>9161.6900000001624</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1034717.89</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727130.79</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727130.79</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pane ySplit="1" topLeftCell="A597" activePane="bottomLeft" state="frozen"/>
      <selection pane="bottomLeft" activeCell="E718" sqref="E718"/>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2126321</v>
      </c>
      <c r="E6" s="63">
        <f>E7+E44+E50+E82+E106+E124+E133+E139</f>
        <v>2366155.96</v>
      </c>
      <c r="F6" s="64">
        <f t="shared" ref="F6:F130" si="0">IF(D6&lt;&gt;0,IF(E6/D6&gt;=100,"&gt;&gt;100",E6/D6*100),"-")</f>
        <v>111.27933929072798</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0</v>
      </c>
      <c r="E50" s="67">
        <f>E51+E54+E59+E62+E65+E68+E71+E74+E77</f>
        <v>0</v>
      </c>
      <c r="F50" s="64" t="str">
        <f t="shared" si="0"/>
        <v>-</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c r="E60" s="292"/>
      <c r="F60" s="64" t="str">
        <f t="shared" si="0"/>
        <v>-</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v>
      </c>
      <c r="F82" s="64" t="str">
        <f t="shared" si="0"/>
        <v>-</v>
      </c>
    </row>
    <row r="83" spans="1:6" ht="12.75" customHeight="1" x14ac:dyDescent="0.2">
      <c r="A83" s="61">
        <v>641</v>
      </c>
      <c r="B83" s="95" t="s">
        <v>219</v>
      </c>
      <c r="C83" s="62" t="s">
        <v>220</v>
      </c>
      <c r="D83" s="63">
        <f t="shared" ref="D83:E83" si="20">SUM(D84:D90)</f>
        <v>0</v>
      </c>
      <c r="E83" s="63">
        <f t="shared" si="20"/>
        <v>0</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932</v>
      </c>
      <c r="E106" s="63">
        <f t="shared" si="23"/>
        <v>90</v>
      </c>
      <c r="F106" s="64">
        <f t="shared" si="0"/>
        <v>9.6566523605150216</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932</v>
      </c>
      <c r="E112" s="63">
        <f t="shared" si="25"/>
        <v>90</v>
      </c>
      <c r="F112" s="64">
        <f t="shared" si="0"/>
        <v>9.6566523605150216</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932</v>
      </c>
      <c r="E117" s="292">
        <v>90</v>
      </c>
      <c r="F117" s="64">
        <f t="shared" si="0"/>
        <v>9.6566523605150216</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0</v>
      </c>
      <c r="F124" s="64" t="str">
        <f t="shared" si="0"/>
        <v>-</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2125191</v>
      </c>
      <c r="E133" s="63">
        <f t="shared" si="30"/>
        <v>2366065.96</v>
      </c>
      <c r="F133" s="64">
        <f t="shared" ref="F133:F222" si="31">IF(D133&lt;&gt;0,IF(E133/D133&gt;=100,"&gt;&gt;100",E133/D133*100),"-")</f>
        <v>111.33427348412448</v>
      </c>
    </row>
    <row r="134" spans="1:6" ht="24" x14ac:dyDescent="0.2">
      <c r="A134" s="61">
        <v>671</v>
      </c>
      <c r="B134" s="237" t="s">
        <v>321</v>
      </c>
      <c r="C134" s="62" t="s">
        <v>322</v>
      </c>
      <c r="D134" s="63">
        <f t="shared" ref="D134:E134" si="32">SUM(D135:D137)</f>
        <v>2125191</v>
      </c>
      <c r="E134" s="63">
        <f t="shared" si="32"/>
        <v>2366065.96</v>
      </c>
      <c r="F134" s="64">
        <f t="shared" si="31"/>
        <v>111.33427348412448</v>
      </c>
    </row>
    <row r="135" spans="1:6" ht="12.75" customHeight="1" x14ac:dyDescent="0.2">
      <c r="A135" s="61">
        <v>6711</v>
      </c>
      <c r="B135" s="95" t="s">
        <v>323</v>
      </c>
      <c r="C135" s="62" t="s">
        <v>324</v>
      </c>
      <c r="D135" s="292">
        <v>2125191</v>
      </c>
      <c r="E135" s="292">
        <v>2366065.96</v>
      </c>
      <c r="F135" s="64">
        <f t="shared" si="31"/>
        <v>111.33427348412448</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198</v>
      </c>
      <c r="E139" s="63">
        <f t="shared" si="33"/>
        <v>0</v>
      </c>
      <c r="F139" s="64">
        <f t="shared" si="31"/>
        <v>0</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v>198</v>
      </c>
      <c r="E150" s="292"/>
      <c r="F150" s="64">
        <f t="shared" si="31"/>
        <v>0</v>
      </c>
    </row>
    <row r="151" spans="1:6" ht="12.75" customHeight="1" x14ac:dyDescent="0.2">
      <c r="A151" s="61">
        <v>3</v>
      </c>
      <c r="B151" s="95" t="s">
        <v>355</v>
      </c>
      <c r="C151" s="62" t="s">
        <v>63</v>
      </c>
      <c r="D151" s="63">
        <f t="shared" ref="D151:E151" si="35">D152+D163+D196+D215+D224+D252+D263</f>
        <v>2093780</v>
      </c>
      <c r="E151" s="63">
        <f t="shared" si="35"/>
        <v>2305077.64</v>
      </c>
      <c r="F151" s="64">
        <f t="shared" si="31"/>
        <v>110.09168298484082</v>
      </c>
    </row>
    <row r="152" spans="1:6" ht="12.75" customHeight="1" x14ac:dyDescent="0.2">
      <c r="A152" s="61">
        <v>31</v>
      </c>
      <c r="B152" s="95" t="s">
        <v>356</v>
      </c>
      <c r="C152" s="62" t="s">
        <v>357</v>
      </c>
      <c r="D152" s="63">
        <f t="shared" ref="D152:E152" si="36">D153+D158+D159</f>
        <v>1854356</v>
      </c>
      <c r="E152" s="63">
        <f t="shared" si="36"/>
        <v>2034465.2200000002</v>
      </c>
      <c r="F152" s="64">
        <f t="shared" si="31"/>
        <v>109.71276389215447</v>
      </c>
    </row>
    <row r="153" spans="1:6" ht="12.75" customHeight="1" x14ac:dyDescent="0.2">
      <c r="A153" s="61">
        <v>311</v>
      </c>
      <c r="B153" s="95" t="s">
        <v>358</v>
      </c>
      <c r="C153" s="62" t="s">
        <v>359</v>
      </c>
      <c r="D153" s="63">
        <f t="shared" ref="D153:E153" si="37">SUM(D154:D157)</f>
        <v>1445984</v>
      </c>
      <c r="E153" s="63">
        <f t="shared" si="37"/>
        <v>1442816.18</v>
      </c>
      <c r="F153" s="64">
        <f t="shared" si="31"/>
        <v>99.780922887113547</v>
      </c>
    </row>
    <row r="154" spans="1:6" ht="12.75" customHeight="1" x14ac:dyDescent="0.2">
      <c r="A154" s="61">
        <v>3111</v>
      </c>
      <c r="B154" s="95" t="s">
        <v>360</v>
      </c>
      <c r="C154" s="62" t="s">
        <v>361</v>
      </c>
      <c r="D154" s="292">
        <v>1365881</v>
      </c>
      <c r="E154" s="292">
        <v>1346100.25</v>
      </c>
      <c r="F154" s="64">
        <f t="shared" si="31"/>
        <v>98.551795507807782</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v>80103</v>
      </c>
      <c r="E156" s="292">
        <v>96715.93</v>
      </c>
      <c r="F156" s="64">
        <f t="shared" si="31"/>
        <v>120.73946044467748</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14784</v>
      </c>
      <c r="E158" s="292">
        <v>199662.88</v>
      </c>
      <c r="F158" s="64">
        <f t="shared" si="31"/>
        <v>1350.5335497835497</v>
      </c>
    </row>
    <row r="159" spans="1:6" ht="12.75" customHeight="1" x14ac:dyDescent="0.2">
      <c r="A159" s="61">
        <v>313</v>
      </c>
      <c r="B159" s="95" t="s">
        <v>370</v>
      </c>
      <c r="C159" s="62" t="s">
        <v>371</v>
      </c>
      <c r="D159" s="63">
        <f t="shared" ref="D159:E159" si="38">SUM(D160:D162)</f>
        <v>393588</v>
      </c>
      <c r="E159" s="63">
        <f t="shared" si="38"/>
        <v>391986.16000000003</v>
      </c>
      <c r="F159" s="64">
        <f t="shared" si="31"/>
        <v>99.593016047237228</v>
      </c>
    </row>
    <row r="160" spans="1:6" ht="12.75" customHeight="1" x14ac:dyDescent="0.2">
      <c r="A160" s="61">
        <v>3131</v>
      </c>
      <c r="B160" s="95" t="s">
        <v>149</v>
      </c>
      <c r="C160" s="62" t="s">
        <v>372</v>
      </c>
      <c r="D160" s="292">
        <v>163107</v>
      </c>
      <c r="E160" s="292">
        <v>162749.59</v>
      </c>
      <c r="F160" s="64">
        <f t="shared" si="31"/>
        <v>99.780873904860002</v>
      </c>
    </row>
    <row r="161" spans="1:6" ht="12.75" customHeight="1" x14ac:dyDescent="0.2">
      <c r="A161" s="61">
        <v>3132</v>
      </c>
      <c r="B161" s="95" t="s">
        <v>373</v>
      </c>
      <c r="C161" s="62" t="s">
        <v>374</v>
      </c>
      <c r="D161" s="292">
        <v>230481</v>
      </c>
      <c r="E161" s="292">
        <v>229236.57</v>
      </c>
      <c r="F161" s="64">
        <f t="shared" si="31"/>
        <v>99.460072630715771</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238952</v>
      </c>
      <c r="E163" s="63">
        <f t="shared" si="39"/>
        <v>270218.32</v>
      </c>
      <c r="F163" s="64">
        <f t="shared" si="31"/>
        <v>113.08477016304531</v>
      </c>
    </row>
    <row r="164" spans="1:6" ht="12.75" customHeight="1" x14ac:dyDescent="0.2">
      <c r="A164" s="61">
        <v>321</v>
      </c>
      <c r="B164" s="95" t="s">
        <v>379</v>
      </c>
      <c r="C164" s="62" t="s">
        <v>380</v>
      </c>
      <c r="D164" s="63">
        <f t="shared" ref="D164:E164" si="40">SUM(D165:D168)</f>
        <v>47926</v>
      </c>
      <c r="E164" s="63">
        <f t="shared" si="40"/>
        <v>48632.83</v>
      </c>
      <c r="F164" s="64">
        <f t="shared" si="31"/>
        <v>101.4748362058173</v>
      </c>
    </row>
    <row r="165" spans="1:6" ht="12.75" customHeight="1" x14ac:dyDescent="0.2">
      <c r="A165" s="61">
        <v>3211</v>
      </c>
      <c r="B165" s="95" t="s">
        <v>381</v>
      </c>
      <c r="C165" s="62" t="s">
        <v>382</v>
      </c>
      <c r="D165" s="292">
        <v>774</v>
      </c>
      <c r="E165" s="292">
        <v>100</v>
      </c>
      <c r="F165" s="64">
        <f t="shared" si="31"/>
        <v>12.919896640826872</v>
      </c>
    </row>
    <row r="166" spans="1:6" ht="12.75" customHeight="1" x14ac:dyDescent="0.2">
      <c r="A166" s="61">
        <v>3212</v>
      </c>
      <c r="B166" s="95" t="s">
        <v>383</v>
      </c>
      <c r="C166" s="62" t="s">
        <v>384</v>
      </c>
      <c r="D166" s="292">
        <v>46154</v>
      </c>
      <c r="E166" s="292">
        <v>48532.83</v>
      </c>
      <c r="F166" s="64">
        <f t="shared" si="31"/>
        <v>105.15411448628504</v>
      </c>
    </row>
    <row r="167" spans="1:6" ht="12.75" customHeight="1" x14ac:dyDescent="0.2">
      <c r="A167" s="61">
        <v>3213</v>
      </c>
      <c r="B167" s="95" t="s">
        <v>385</v>
      </c>
      <c r="C167" s="62" t="s">
        <v>386</v>
      </c>
      <c r="D167" s="292">
        <v>998</v>
      </c>
      <c r="E167" s="292"/>
      <c r="F167" s="64">
        <f t="shared" si="31"/>
        <v>0</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123568</v>
      </c>
      <c r="E169" s="63">
        <f t="shared" si="41"/>
        <v>154914.34999999998</v>
      </c>
      <c r="F169" s="64">
        <f t="shared" si="31"/>
        <v>125.36769228279164</v>
      </c>
    </row>
    <row r="170" spans="1:6" ht="12.75" customHeight="1" x14ac:dyDescent="0.2">
      <c r="A170" s="61">
        <v>3221</v>
      </c>
      <c r="B170" s="95" t="s">
        <v>391</v>
      </c>
      <c r="C170" s="62" t="s">
        <v>392</v>
      </c>
      <c r="D170" s="292">
        <v>20014</v>
      </c>
      <c r="E170" s="292">
        <v>19352.099999999999</v>
      </c>
      <c r="F170" s="64">
        <f t="shared" si="31"/>
        <v>96.692815029479362</v>
      </c>
    </row>
    <row r="171" spans="1:6" ht="12.75" customHeight="1" x14ac:dyDescent="0.2">
      <c r="A171" s="61">
        <v>3222</v>
      </c>
      <c r="B171" s="95" t="s">
        <v>393</v>
      </c>
      <c r="C171" s="62" t="s">
        <v>394</v>
      </c>
      <c r="D171" s="292">
        <v>50341</v>
      </c>
      <c r="E171" s="292">
        <v>71225.070000000007</v>
      </c>
      <c r="F171" s="64">
        <f t="shared" si="31"/>
        <v>141.48521086192173</v>
      </c>
    </row>
    <row r="172" spans="1:6" ht="12.75" customHeight="1" x14ac:dyDescent="0.2">
      <c r="A172" s="61">
        <v>3223</v>
      </c>
      <c r="B172" s="95" t="s">
        <v>395</v>
      </c>
      <c r="C172" s="62" t="s">
        <v>396</v>
      </c>
      <c r="D172" s="292">
        <v>44630</v>
      </c>
      <c r="E172" s="292">
        <v>55029.2</v>
      </c>
      <c r="F172" s="64">
        <f t="shared" si="31"/>
        <v>123.30091866457539</v>
      </c>
    </row>
    <row r="173" spans="1:6" ht="12.75" customHeight="1" x14ac:dyDescent="0.2">
      <c r="A173" s="61">
        <v>3224</v>
      </c>
      <c r="B173" s="95" t="s">
        <v>397</v>
      </c>
      <c r="C173" s="62" t="s">
        <v>398</v>
      </c>
      <c r="D173" s="292">
        <v>4794</v>
      </c>
      <c r="E173" s="292">
        <v>2283.6799999999998</v>
      </c>
      <c r="F173" s="64">
        <f t="shared" si="31"/>
        <v>47.636211931581144</v>
      </c>
    </row>
    <row r="174" spans="1:6" ht="12.75" customHeight="1" x14ac:dyDescent="0.2">
      <c r="A174" s="61">
        <v>3225</v>
      </c>
      <c r="B174" s="95" t="s">
        <v>399</v>
      </c>
      <c r="C174" s="62" t="s">
        <v>400</v>
      </c>
      <c r="D174" s="292">
        <v>3444</v>
      </c>
      <c r="E174" s="292">
        <v>6589.4</v>
      </c>
      <c r="F174" s="64">
        <f t="shared" si="31"/>
        <v>191.32984901277584</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v>345</v>
      </c>
      <c r="E176" s="292">
        <v>434.9</v>
      </c>
      <c r="F176" s="64">
        <f t="shared" si="31"/>
        <v>126.05797101449274</v>
      </c>
    </row>
    <row r="177" spans="1:6" ht="12.75" customHeight="1" x14ac:dyDescent="0.2">
      <c r="A177" s="61">
        <v>323</v>
      </c>
      <c r="B177" s="95" t="s">
        <v>405</v>
      </c>
      <c r="C177" s="62" t="s">
        <v>406</v>
      </c>
      <c r="D177" s="63">
        <f t="shared" ref="D177:E177" si="42">SUM(D178:D186)</f>
        <v>58325</v>
      </c>
      <c r="E177" s="63">
        <f t="shared" si="42"/>
        <v>57663.350000000006</v>
      </c>
      <c r="F177" s="64">
        <f t="shared" si="31"/>
        <v>98.865580797256754</v>
      </c>
    </row>
    <row r="178" spans="1:6" ht="12.75" customHeight="1" x14ac:dyDescent="0.2">
      <c r="A178" s="61">
        <v>3231</v>
      </c>
      <c r="B178" s="95" t="s">
        <v>407</v>
      </c>
      <c r="C178" s="62" t="s">
        <v>408</v>
      </c>
      <c r="D178" s="292">
        <v>1878</v>
      </c>
      <c r="E178" s="292">
        <v>1941.82</v>
      </c>
      <c r="F178" s="64">
        <f t="shared" si="31"/>
        <v>103.3982960596379</v>
      </c>
    </row>
    <row r="179" spans="1:6" ht="12.75" customHeight="1" x14ac:dyDescent="0.2">
      <c r="A179" s="61">
        <v>3232</v>
      </c>
      <c r="B179" s="95" t="s">
        <v>409</v>
      </c>
      <c r="C179" s="62" t="s">
        <v>410</v>
      </c>
      <c r="D179" s="292">
        <v>14064</v>
      </c>
      <c r="E179" s="292">
        <v>5612</v>
      </c>
      <c r="F179" s="64">
        <f t="shared" si="31"/>
        <v>39.903299203640501</v>
      </c>
    </row>
    <row r="180" spans="1:6" ht="12.75" customHeight="1" x14ac:dyDescent="0.2">
      <c r="A180" s="61">
        <v>3233</v>
      </c>
      <c r="B180" s="95" t="s">
        <v>411</v>
      </c>
      <c r="C180" s="62" t="s">
        <v>412</v>
      </c>
      <c r="D180" s="292">
        <v>3174</v>
      </c>
      <c r="E180" s="292">
        <v>5175</v>
      </c>
      <c r="F180" s="64">
        <f t="shared" si="31"/>
        <v>163.04347826086956</v>
      </c>
    </row>
    <row r="181" spans="1:6" ht="12.75" customHeight="1" x14ac:dyDescent="0.2">
      <c r="A181" s="61">
        <v>3234</v>
      </c>
      <c r="B181" s="95" t="s">
        <v>413</v>
      </c>
      <c r="C181" s="62" t="s">
        <v>414</v>
      </c>
      <c r="D181" s="292">
        <v>19983</v>
      </c>
      <c r="E181" s="292">
        <v>23001.73</v>
      </c>
      <c r="F181" s="64">
        <f t="shared" si="31"/>
        <v>115.1064905169394</v>
      </c>
    </row>
    <row r="182" spans="1:6" ht="12.75" customHeight="1" x14ac:dyDescent="0.2">
      <c r="A182" s="61">
        <v>3235</v>
      </c>
      <c r="B182" s="95" t="s">
        <v>415</v>
      </c>
      <c r="C182" s="62" t="s">
        <v>416</v>
      </c>
      <c r="D182" s="292"/>
      <c r="E182" s="292">
        <v>789.44</v>
      </c>
      <c r="F182" s="64" t="str">
        <f t="shared" si="31"/>
        <v>-</v>
      </c>
    </row>
    <row r="183" spans="1:6" ht="12.75" customHeight="1" x14ac:dyDescent="0.2">
      <c r="A183" s="61">
        <v>3236</v>
      </c>
      <c r="B183" s="95" t="s">
        <v>417</v>
      </c>
      <c r="C183" s="62" t="s">
        <v>418</v>
      </c>
      <c r="D183" s="292">
        <v>2518</v>
      </c>
      <c r="E183" s="292">
        <v>4068.26</v>
      </c>
      <c r="F183" s="64">
        <f t="shared" si="31"/>
        <v>161.56711675933281</v>
      </c>
    </row>
    <row r="184" spans="1:6" ht="12.75" customHeight="1" x14ac:dyDescent="0.2">
      <c r="A184" s="61">
        <v>3237</v>
      </c>
      <c r="B184" s="95" t="s">
        <v>419</v>
      </c>
      <c r="C184" s="62" t="s">
        <v>420</v>
      </c>
      <c r="D184" s="292">
        <v>13696</v>
      </c>
      <c r="E184" s="292">
        <v>15685.1</v>
      </c>
      <c r="F184" s="64">
        <f t="shared" si="31"/>
        <v>114.52321845794393</v>
      </c>
    </row>
    <row r="185" spans="1:6" ht="12.75" customHeight="1" x14ac:dyDescent="0.2">
      <c r="A185" s="61">
        <v>3238</v>
      </c>
      <c r="B185" s="95" t="s">
        <v>421</v>
      </c>
      <c r="C185" s="62" t="s">
        <v>422</v>
      </c>
      <c r="D185" s="292"/>
      <c r="E185" s="292"/>
      <c r="F185" s="64" t="str">
        <f t="shared" si="31"/>
        <v>-</v>
      </c>
    </row>
    <row r="186" spans="1:6" ht="12.75" customHeight="1" x14ac:dyDescent="0.2">
      <c r="A186" s="61">
        <v>3239</v>
      </c>
      <c r="B186" s="95" t="s">
        <v>423</v>
      </c>
      <c r="C186" s="62" t="s">
        <v>424</v>
      </c>
      <c r="D186" s="292">
        <v>3012</v>
      </c>
      <c r="E186" s="292">
        <v>1390</v>
      </c>
      <c r="F186" s="64">
        <f t="shared" si="31"/>
        <v>46.148738379814077</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9133</v>
      </c>
      <c r="E188" s="63">
        <f t="shared" si="43"/>
        <v>9007.7900000000009</v>
      </c>
      <c r="F188" s="64">
        <f t="shared" si="31"/>
        <v>98.629037556115193</v>
      </c>
    </row>
    <row r="189" spans="1:6" ht="12.75" customHeight="1" x14ac:dyDescent="0.2">
      <c r="A189" s="61">
        <v>3291</v>
      </c>
      <c r="B189" s="237" t="s">
        <v>429</v>
      </c>
      <c r="C189" s="62" t="s">
        <v>430</v>
      </c>
      <c r="D189" s="292">
        <v>8633</v>
      </c>
      <c r="E189" s="292">
        <v>8920.7900000000009</v>
      </c>
      <c r="F189" s="64">
        <f t="shared" si="31"/>
        <v>103.33360361403916</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c r="E191" s="292"/>
      <c r="F191" s="64" t="str">
        <f t="shared" si="31"/>
        <v>-</v>
      </c>
    </row>
    <row r="192" spans="1:6" ht="12.75" customHeight="1" x14ac:dyDescent="0.2">
      <c r="A192" s="61">
        <v>3294</v>
      </c>
      <c r="B192" s="95" t="s">
        <v>435</v>
      </c>
      <c r="C192" s="62" t="s">
        <v>436</v>
      </c>
      <c r="D192" s="292"/>
      <c r="E192" s="292"/>
      <c r="F192" s="64" t="str">
        <f t="shared" si="31"/>
        <v>-</v>
      </c>
    </row>
    <row r="193" spans="1:6" ht="12.75" customHeight="1" x14ac:dyDescent="0.2">
      <c r="A193" s="61">
        <v>3295</v>
      </c>
      <c r="B193" s="95" t="s">
        <v>437</v>
      </c>
      <c r="C193" s="62" t="s">
        <v>438</v>
      </c>
      <c r="D193" s="292"/>
      <c r="E193" s="292"/>
      <c r="F193" s="64" t="str">
        <f t="shared" si="31"/>
        <v>-</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500</v>
      </c>
      <c r="E195" s="292">
        <v>87</v>
      </c>
      <c r="F195" s="64">
        <f t="shared" si="31"/>
        <v>17.399999999999999</v>
      </c>
    </row>
    <row r="196" spans="1:6" ht="12.75" customHeight="1" x14ac:dyDescent="0.2">
      <c r="A196" s="61">
        <v>34</v>
      </c>
      <c r="B196" s="237" t="s">
        <v>443</v>
      </c>
      <c r="C196" s="62" t="s">
        <v>444</v>
      </c>
      <c r="D196" s="63">
        <f t="shared" ref="D196:E196" si="44">D197+D202+D210</f>
        <v>472</v>
      </c>
      <c r="E196" s="63">
        <f t="shared" si="44"/>
        <v>394.1</v>
      </c>
      <c r="F196" s="64">
        <f t="shared" si="31"/>
        <v>83.495762711864401</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472</v>
      </c>
      <c r="E210" s="63">
        <f t="shared" si="47"/>
        <v>394.1</v>
      </c>
      <c r="F210" s="64">
        <f t="shared" si="31"/>
        <v>83.495762711864401</v>
      </c>
    </row>
    <row r="211" spans="1:6" ht="12.75" customHeight="1" x14ac:dyDescent="0.2">
      <c r="A211" s="61">
        <v>3431</v>
      </c>
      <c r="B211" s="237" t="s">
        <v>473</v>
      </c>
      <c r="C211" s="62" t="s">
        <v>474</v>
      </c>
      <c r="D211" s="292">
        <v>472</v>
      </c>
      <c r="E211" s="292">
        <v>394.1</v>
      </c>
      <c r="F211" s="64">
        <f t="shared" si="31"/>
        <v>83.495762711864401</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2093780</v>
      </c>
      <c r="E289" s="63">
        <f t="shared" si="79"/>
        <v>2305077.64</v>
      </c>
      <c r="F289" s="64">
        <f t="shared" si="76"/>
        <v>110.09168298484082</v>
      </c>
    </row>
    <row r="290" spans="1:6" ht="12.75" customHeight="1" x14ac:dyDescent="0.2">
      <c r="A290" s="61" t="s">
        <v>616</v>
      </c>
      <c r="B290" s="95" t="s">
        <v>627</v>
      </c>
      <c r="C290" s="62" t="s">
        <v>628</v>
      </c>
      <c r="D290" s="63">
        <f>IF(D6&gt;=D289,D6-D289,0)</f>
        <v>32541</v>
      </c>
      <c r="E290" s="63">
        <f>IF(E6&gt;=E289,E6-E289,0)</f>
        <v>61078.319999999832</v>
      </c>
      <c r="F290" s="64">
        <f t="shared" si="76"/>
        <v>187.6965059463441</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c r="E292" s="292"/>
      <c r="F292" s="64" t="str">
        <f t="shared" si="76"/>
        <v>-</v>
      </c>
    </row>
    <row r="293" spans="1:6" ht="12.75" customHeight="1" x14ac:dyDescent="0.2">
      <c r="A293" s="61">
        <v>92221</v>
      </c>
      <c r="B293" s="95" t="s">
        <v>633</v>
      </c>
      <c r="C293" s="62" t="s">
        <v>634</v>
      </c>
      <c r="D293" s="292">
        <v>40677</v>
      </c>
      <c r="E293" s="292">
        <v>70240.009999999995</v>
      </c>
      <c r="F293" s="64">
        <f t="shared" si="76"/>
        <v>172.67745900631806</v>
      </c>
    </row>
    <row r="294" spans="1:6" ht="12.75" customHeight="1" x14ac:dyDescent="0.2">
      <c r="A294" s="61">
        <v>96</v>
      </c>
      <c r="B294" s="95" t="s">
        <v>635</v>
      </c>
      <c r="C294" s="62" t="s">
        <v>636</v>
      </c>
      <c r="D294" s="292"/>
      <c r="E294" s="292"/>
      <c r="F294" s="64" t="str">
        <f t="shared" si="76"/>
        <v>-</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0</v>
      </c>
      <c r="E350" s="63">
        <f t="shared" si="95"/>
        <v>0</v>
      </c>
      <c r="F350" s="64" t="str">
        <f t="shared" si="81"/>
        <v>-</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0</v>
      </c>
      <c r="E363" s="63">
        <f t="shared" si="99"/>
        <v>0</v>
      </c>
      <c r="F363" s="64" t="str">
        <f t="shared" si="81"/>
        <v>-</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0</v>
      </c>
      <c r="E369" s="63">
        <f t="shared" si="101"/>
        <v>0</v>
      </c>
      <c r="F369" s="64" t="str">
        <f t="shared" si="81"/>
        <v>-</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0</v>
      </c>
      <c r="E408" s="63">
        <f t="shared" si="111"/>
        <v>0</v>
      </c>
      <c r="F408" s="64" t="str">
        <f t="shared" si="81"/>
        <v>-</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2126321</v>
      </c>
      <c r="E412" s="63">
        <f>E6+E298</f>
        <v>2366155.96</v>
      </c>
      <c r="F412" s="64">
        <f t="shared" si="81"/>
        <v>111.27933929072798</v>
      </c>
    </row>
    <row r="413" spans="1:6" ht="12.75" customHeight="1" x14ac:dyDescent="0.2">
      <c r="A413" s="61" t="s">
        <v>616</v>
      </c>
      <c r="B413" s="95" t="s">
        <v>839</v>
      </c>
      <c r="C413" s="62" t="s">
        <v>840</v>
      </c>
      <c r="D413" s="63">
        <f t="shared" ref="D413:E413" si="112">D289+D350</f>
        <v>2093780</v>
      </c>
      <c r="E413" s="63">
        <f t="shared" si="112"/>
        <v>2305077.64</v>
      </c>
      <c r="F413" s="64">
        <f t="shared" si="81"/>
        <v>110.09168298484082</v>
      </c>
    </row>
    <row r="414" spans="1:6" ht="12.75" customHeight="1" x14ac:dyDescent="0.2">
      <c r="A414" s="61" t="s">
        <v>616</v>
      </c>
      <c r="B414" s="95" t="s">
        <v>841</v>
      </c>
      <c r="C414" s="62" t="s">
        <v>842</v>
      </c>
      <c r="D414" s="63">
        <f t="shared" ref="D414:E414" si="113">IF(D412&gt;=D413,D412-D413,0)</f>
        <v>32541</v>
      </c>
      <c r="E414" s="63">
        <f t="shared" si="113"/>
        <v>61078.319999999832</v>
      </c>
      <c r="F414" s="64">
        <f t="shared" si="81"/>
        <v>187.6965059463441</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40677</v>
      </c>
      <c r="E417" s="63">
        <f t="shared" si="116"/>
        <v>70240.009999999995</v>
      </c>
      <c r="F417" s="64">
        <f t="shared" si="81"/>
        <v>172.67745900631806</v>
      </c>
    </row>
    <row r="418" spans="1:6" ht="12.75" customHeight="1" x14ac:dyDescent="0.2">
      <c r="A418" s="68" t="s">
        <v>850</v>
      </c>
      <c r="B418" s="98" t="s">
        <v>851</v>
      </c>
      <c r="C418" s="69" t="s">
        <v>852</v>
      </c>
      <c r="D418" s="75">
        <f t="shared" ref="D418:E418" si="117">D294+D411</f>
        <v>0</v>
      </c>
      <c r="E418" s="75">
        <f t="shared" si="117"/>
        <v>0</v>
      </c>
      <c r="F418" s="70" t="str">
        <f t="shared" si="81"/>
        <v>-</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2126321</v>
      </c>
      <c r="E639" s="63">
        <f t="shared" si="180"/>
        <v>2366155.96</v>
      </c>
      <c r="F639" s="64">
        <f t="shared" si="119"/>
        <v>111.27933929072798</v>
      </c>
    </row>
    <row r="640" spans="1:6" ht="12.75" customHeight="1" x14ac:dyDescent="0.2">
      <c r="A640" s="61" t="s">
        <v>616</v>
      </c>
      <c r="B640" s="95" t="s">
        <v>1285</v>
      </c>
      <c r="C640" s="62" t="s">
        <v>1286</v>
      </c>
      <c r="D640" s="63">
        <f t="shared" ref="D640:E640" si="181">D413+D528</f>
        <v>2093780</v>
      </c>
      <c r="E640" s="63">
        <f t="shared" si="181"/>
        <v>2305077.64</v>
      </c>
      <c r="F640" s="64">
        <f t="shared" si="119"/>
        <v>110.09168298484082</v>
      </c>
    </row>
    <row r="641" spans="1:6" ht="12.75" customHeight="1" x14ac:dyDescent="0.2">
      <c r="A641" s="61" t="s">
        <v>616</v>
      </c>
      <c r="B641" s="95" t="s">
        <v>1287</v>
      </c>
      <c r="C641" s="62" t="s">
        <v>1288</v>
      </c>
      <c r="D641" s="63">
        <f t="shared" ref="D641:E641" si="182">IF(D639&gt;=D640,D639-D640,0)</f>
        <v>32541</v>
      </c>
      <c r="E641" s="63">
        <f t="shared" si="182"/>
        <v>61078.319999999832</v>
      </c>
      <c r="F641" s="64">
        <f t="shared" si="119"/>
        <v>187.6965059463441</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0</v>
      </c>
      <c r="E643" s="63">
        <f t="shared" si="184"/>
        <v>0</v>
      </c>
      <c r="F643" s="64" t="str">
        <f t="shared" si="119"/>
        <v>-</v>
      </c>
    </row>
    <row r="644" spans="1:6" ht="24" x14ac:dyDescent="0.2">
      <c r="A644" s="73" t="s">
        <v>1293</v>
      </c>
      <c r="B644" s="95" t="s">
        <v>1294</v>
      </c>
      <c r="C644" s="74" t="s">
        <v>1293</v>
      </c>
      <c r="D644" s="63">
        <f t="shared" ref="D644:E644" si="185">IF(D417-D416+D638-D637&gt;=0,D417-D416+D638-D637,0)</f>
        <v>40677</v>
      </c>
      <c r="E644" s="63">
        <f t="shared" si="185"/>
        <v>70240.009999999995</v>
      </c>
      <c r="F644" s="64">
        <f t="shared" si="119"/>
        <v>172.67745900631806</v>
      </c>
    </row>
    <row r="645" spans="1:6" ht="24" x14ac:dyDescent="0.2">
      <c r="A645" s="61" t="s">
        <v>616</v>
      </c>
      <c r="B645" s="95" t="s">
        <v>1295</v>
      </c>
      <c r="C645" s="62" t="s">
        <v>1296</v>
      </c>
      <c r="D645" s="63">
        <f t="shared" ref="D645:E645" si="186">IF(D641+D643-D642-D644&gt;=0,D641+D643-D642-D644,0)</f>
        <v>0</v>
      </c>
      <c r="E645" s="63">
        <f t="shared" si="186"/>
        <v>0</v>
      </c>
      <c r="F645" s="64" t="str">
        <f t="shared" si="119"/>
        <v>-</v>
      </c>
    </row>
    <row r="646" spans="1:6" ht="24" x14ac:dyDescent="0.2">
      <c r="A646" s="61" t="s">
        <v>616</v>
      </c>
      <c r="B646" s="95" t="s">
        <v>1297</v>
      </c>
      <c r="C646" s="62" t="s">
        <v>1298</v>
      </c>
      <c r="D646" s="63">
        <f t="shared" ref="D646:E646" si="187">IF(D642+D644-D641-D643&gt;=0,D642+D644-D641-D643,0)</f>
        <v>8136</v>
      </c>
      <c r="E646" s="63">
        <f t="shared" si="187"/>
        <v>9161.6900000001624</v>
      </c>
      <c r="F646" s="64">
        <f t="shared" si="119"/>
        <v>112.60680924287318</v>
      </c>
    </row>
    <row r="647" spans="1:6" ht="24" x14ac:dyDescent="0.2">
      <c r="A647" s="68" t="s">
        <v>1299</v>
      </c>
      <c r="B647" s="283" t="s">
        <v>1300</v>
      </c>
      <c r="C647" s="69" t="s">
        <v>1299</v>
      </c>
      <c r="D647" s="293">
        <v>816775</v>
      </c>
      <c r="E647" s="293">
        <v>571186.49</v>
      </c>
      <c r="F647" s="70">
        <f t="shared" si="119"/>
        <v>69.931926173058685</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6757</v>
      </c>
      <c r="E649" s="292">
        <v>5630.11</v>
      </c>
      <c r="F649" s="64">
        <f t="shared" ref="F649:F723" si="188">IF(D649&lt;&gt;0,IF(E649/D649&gt;=100,"&gt;&gt;100",E649/D649*100),"-")</f>
        <v>83.322628385378124</v>
      </c>
    </row>
    <row r="650" spans="1:6" ht="12.75" customHeight="1" x14ac:dyDescent="0.2">
      <c r="A650" s="61" t="s">
        <v>1304</v>
      </c>
      <c r="B650" s="95" t="s">
        <v>1305</v>
      </c>
      <c r="C650" s="62" t="s">
        <v>1304</v>
      </c>
      <c r="D650" s="292">
        <v>2136830</v>
      </c>
      <c r="E650" s="292">
        <v>2413402.62</v>
      </c>
      <c r="F650" s="64">
        <f t="shared" si="188"/>
        <v>112.94312696845327</v>
      </c>
    </row>
    <row r="651" spans="1:6" ht="12.75" customHeight="1" x14ac:dyDescent="0.2">
      <c r="A651" s="61" t="s">
        <v>1306</v>
      </c>
      <c r="B651" s="95" t="s">
        <v>1307</v>
      </c>
      <c r="C651" s="62" t="s">
        <v>1306</v>
      </c>
      <c r="D651" s="292">
        <v>2134341</v>
      </c>
      <c r="E651" s="292">
        <v>2404557.09</v>
      </c>
      <c r="F651" s="64">
        <f t="shared" si="188"/>
        <v>112.66039915833505</v>
      </c>
    </row>
    <row r="652" spans="1:6" ht="24" x14ac:dyDescent="0.2">
      <c r="A652" s="61">
        <v>11</v>
      </c>
      <c r="B652" s="95" t="s">
        <v>1308</v>
      </c>
      <c r="C652" s="62" t="s">
        <v>1309</v>
      </c>
      <c r="D652" s="63">
        <f t="shared" ref="D652:E652" si="189">+D649+D650-D651</f>
        <v>9246</v>
      </c>
      <c r="E652" s="63">
        <f t="shared" si="189"/>
        <v>14475.64000000013</v>
      </c>
      <c r="F652" s="64">
        <f t="shared" si="188"/>
        <v>156.56110750594993</v>
      </c>
    </row>
    <row r="653" spans="1:6" ht="24" x14ac:dyDescent="0.2">
      <c r="A653" s="61" t="s">
        <v>616</v>
      </c>
      <c r="B653" s="95" t="s">
        <v>1310</v>
      </c>
      <c r="C653" s="62" t="s">
        <v>1311</v>
      </c>
      <c r="D653" s="316"/>
      <c r="E653" s="316"/>
      <c r="F653" s="64" t="str">
        <f t="shared" si="188"/>
        <v>-</v>
      </c>
    </row>
    <row r="654" spans="1:6" ht="24" x14ac:dyDescent="0.2">
      <c r="A654" s="61" t="s">
        <v>616</v>
      </c>
      <c r="B654" s="95" t="s">
        <v>1312</v>
      </c>
      <c r="C654" s="62" t="s">
        <v>1313</v>
      </c>
      <c r="D654" s="316">
        <v>38</v>
      </c>
      <c r="E654" s="316">
        <v>37</v>
      </c>
      <c r="F654" s="64">
        <f t="shared" si="188"/>
        <v>97.368421052631575</v>
      </c>
    </row>
    <row r="655" spans="1:6" ht="12.75" customHeight="1" x14ac:dyDescent="0.2">
      <c r="A655" s="61" t="s">
        <v>616</v>
      </c>
      <c r="B655" s="95" t="s">
        <v>1314</v>
      </c>
      <c r="C655" s="62" t="s">
        <v>1315</v>
      </c>
      <c r="D655" s="316"/>
      <c r="E655" s="316"/>
      <c r="F655" s="64" t="str">
        <f t="shared" si="188"/>
        <v>-</v>
      </c>
    </row>
    <row r="656" spans="1:6" ht="12.75" customHeight="1" x14ac:dyDescent="0.2">
      <c r="A656" s="61" t="s">
        <v>616</v>
      </c>
      <c r="B656" s="95" t="s">
        <v>1316</v>
      </c>
      <c r="C656" s="62" t="s">
        <v>1317</v>
      </c>
      <c r="D656" s="316">
        <v>38</v>
      </c>
      <c r="E656" s="316">
        <v>37</v>
      </c>
      <c r="F656" s="64">
        <f t="shared" si="188"/>
        <v>97.368421052631575</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c r="E661" s="292"/>
      <c r="F661" s="64" t="str">
        <f t="shared" si="188"/>
        <v>-</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v>932</v>
      </c>
      <c r="E710" s="292"/>
      <c r="F710" s="64">
        <f t="shared" si="188"/>
        <v>0</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v>190556.19</v>
      </c>
      <c r="F716" s="64" t="str">
        <f t="shared" si="188"/>
        <v>-</v>
      </c>
    </row>
    <row r="717" spans="1:6" ht="12.75" customHeight="1" x14ac:dyDescent="0.2">
      <c r="A717" s="61">
        <v>31215</v>
      </c>
      <c r="B717" s="95" t="s">
        <v>1421</v>
      </c>
      <c r="C717" s="62" t="s">
        <v>1422</v>
      </c>
      <c r="D717" s="292">
        <v>0</v>
      </c>
      <c r="E717" s="292">
        <v>3702.86</v>
      </c>
      <c r="F717" s="64" t="str">
        <f t="shared" si="188"/>
        <v>-</v>
      </c>
    </row>
    <row r="718" spans="1:6" ht="12.75" customHeight="1" x14ac:dyDescent="0.2">
      <c r="A718" s="61">
        <v>32121</v>
      </c>
      <c r="B718" s="95" t="s">
        <v>1423</v>
      </c>
      <c r="C718" s="62" t="s">
        <v>1424</v>
      </c>
      <c r="D718" s="292">
        <v>45754</v>
      </c>
      <c r="E718" s="292">
        <v>48532.83</v>
      </c>
      <c r="F718" s="64">
        <f t="shared" si="188"/>
        <v>106.07341434628668</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v>13696</v>
      </c>
      <c r="E722" s="292">
        <v>15685.1</v>
      </c>
      <c r="F722" s="64">
        <f t="shared" si="188"/>
        <v>114.52321845794393</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43</v>
      </c>
      <c r="B69" s="107" t="s">
        <v>2081</v>
      </c>
      <c r="C69" s="113" t="s">
        <v>43</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2082</v>
      </c>
      <c r="B70" s="107" t="s">
        <v>2083</v>
      </c>
      <c r="C70" s="113" t="s">
        <v>2082</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2084</v>
      </c>
      <c r="B71" s="107" t="s">
        <v>2085</v>
      </c>
      <c r="C71" s="113" t="s">
        <v>2084</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2086</v>
      </c>
      <c r="B72" s="107" t="s">
        <v>2087</v>
      </c>
      <c r="C72" s="113" t="s">
        <v>2086</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2088</v>
      </c>
      <c r="B73" s="107" t="s">
        <v>2089</v>
      </c>
      <c r="C73" s="113" t="s">
        <v>2088</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2090</v>
      </c>
      <c r="B74" s="107" t="s">
        <v>2091</v>
      </c>
      <c r="C74" s="113" t="s">
        <v>2090</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2092</v>
      </c>
      <c r="B75" s="107" t="s">
        <v>2093</v>
      </c>
      <c r="C75" s="113" t="s">
        <v>2092</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2094</v>
      </c>
      <c r="B76" s="107" t="s">
        <v>2095</v>
      </c>
      <c r="C76" s="113" t="s">
        <v>2094</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2096</v>
      </c>
      <c r="B77" s="107" t="s">
        <v>2097</v>
      </c>
      <c r="C77" s="113" t="s">
        <v>2096</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2098</v>
      </c>
      <c r="B78" s="107" t="s">
        <v>2099</v>
      </c>
      <c r="C78" s="113" t="s">
        <v>2098</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2100</v>
      </c>
      <c r="B79" s="107" t="s">
        <v>2101</v>
      </c>
      <c r="C79" s="113" t="s">
        <v>2100</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2102</v>
      </c>
      <c r="B80" s="107" t="s">
        <v>2103</v>
      </c>
      <c r="C80" s="113" t="s">
        <v>2102</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2104</v>
      </c>
      <c r="B81" s="107" t="s">
        <v>2105</v>
      </c>
      <c r="C81" s="113" t="s">
        <v>2104</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2106</v>
      </c>
      <c r="B82" s="107" t="s">
        <v>2107</v>
      </c>
      <c r="C82" s="113" t="s">
        <v>2106</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2108</v>
      </c>
      <c r="B83" s="107" t="s">
        <v>2109</v>
      </c>
      <c r="C83" s="113" t="s">
        <v>2108</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2110</v>
      </c>
      <c r="B84" s="107" t="s">
        <v>2111</v>
      </c>
      <c r="C84" s="113" t="s">
        <v>2110</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2112</v>
      </c>
      <c r="B85" s="107" t="s">
        <v>2113</v>
      </c>
      <c r="C85" s="113" t="s">
        <v>2112</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2114</v>
      </c>
      <c r="B86" s="107" t="s">
        <v>2115</v>
      </c>
      <c r="C86" s="113" t="s">
        <v>2114</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2116</v>
      </c>
      <c r="B87" s="106" t="s">
        <v>2117</v>
      </c>
      <c r="C87" s="113" t="s">
        <v>2116</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2118</v>
      </c>
      <c r="C88" s="113" t="s">
        <v>2119</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2120</v>
      </c>
      <c r="B89" s="107" t="s">
        <v>2121</v>
      </c>
      <c r="C89" s="113" t="s">
        <v>2120</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2122</v>
      </c>
      <c r="B90" s="107" t="s">
        <v>2123</v>
      </c>
      <c r="C90" s="113" t="s">
        <v>2122</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2124</v>
      </c>
      <c r="B91" s="107" t="s">
        <v>2125</v>
      </c>
      <c r="C91" s="113" t="s">
        <v>2124</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2126</v>
      </c>
      <c r="B92" s="107" t="s">
        <v>2127</v>
      </c>
      <c r="C92" s="113" t="s">
        <v>2126</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2128</v>
      </c>
      <c r="B93" s="107" t="s">
        <v>2129</v>
      </c>
      <c r="C93" s="113" t="s">
        <v>2128</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2130</v>
      </c>
      <c r="B94" s="107" t="s">
        <v>2131</v>
      </c>
      <c r="C94" s="113" t="s">
        <v>2130</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2132</v>
      </c>
      <c r="B95" s="107" t="s">
        <v>2133</v>
      </c>
      <c r="C95" s="113" t="s">
        <v>2132</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2134</v>
      </c>
      <c r="B96" s="107" t="s">
        <v>2135</v>
      </c>
      <c r="C96" s="113" t="s">
        <v>2134</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2136</v>
      </c>
      <c r="B97" s="107" t="s">
        <v>2137</v>
      </c>
      <c r="C97" s="113" t="s">
        <v>2136</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2138</v>
      </c>
      <c r="B98" s="107" t="s">
        <v>2139</v>
      </c>
      <c r="C98" s="113" t="s">
        <v>2138</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2140</v>
      </c>
      <c r="B99" s="107" t="s">
        <v>2141</v>
      </c>
      <c r="C99" s="113" t="s">
        <v>2140</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2142</v>
      </c>
      <c r="B100" s="107" t="s">
        <v>2143</v>
      </c>
      <c r="C100" s="113" t="s">
        <v>2142</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2144</v>
      </c>
      <c r="B101" s="107" t="s">
        <v>2145</v>
      </c>
      <c r="C101" s="113" t="s">
        <v>2144</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2146</v>
      </c>
      <c r="B102" s="107" t="s">
        <v>2147</v>
      </c>
      <c r="C102" s="113" t="s">
        <v>2146</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2148</v>
      </c>
      <c r="B103" s="107" t="s">
        <v>2149</v>
      </c>
      <c r="C103" s="113" t="s">
        <v>2148</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2150</v>
      </c>
      <c r="B104" s="107" t="s">
        <v>2151</v>
      </c>
      <c r="C104" s="113" t="s">
        <v>2150</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2152</v>
      </c>
      <c r="B105" s="107" t="s">
        <v>2153</v>
      </c>
      <c r="C105" s="113" t="s">
        <v>2152</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2154</v>
      </c>
      <c r="C106" s="113" t="s">
        <v>2155</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2156</v>
      </c>
      <c r="B107" s="107" t="s">
        <v>2157</v>
      </c>
      <c r="C107" s="113" t="s">
        <v>2156</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2158</v>
      </c>
      <c r="B108" s="107" t="s">
        <v>2159</v>
      </c>
      <c r="C108" s="113" t="s">
        <v>2158</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2160</v>
      </c>
      <c r="B109" s="107" t="s">
        <v>2161</v>
      </c>
      <c r="C109" s="113" t="s">
        <v>2160</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2162</v>
      </c>
      <c r="B110" s="107" t="s">
        <v>2163</v>
      </c>
      <c r="C110" s="113" t="s">
        <v>2162</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2164</v>
      </c>
      <c r="B111" s="107" t="s">
        <v>2165</v>
      </c>
      <c r="C111" s="113" t="s">
        <v>2164</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2166</v>
      </c>
      <c r="B112" s="107" t="s">
        <v>2167</v>
      </c>
      <c r="C112" s="113" t="s">
        <v>2166</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2168</v>
      </c>
      <c r="B113" s="107" t="s">
        <v>2169</v>
      </c>
      <c r="C113" s="113" t="s">
        <v>2168</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2170</v>
      </c>
      <c r="B114" s="107" t="s">
        <v>2171</v>
      </c>
      <c r="C114" s="113" t="s">
        <v>2170</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2172</v>
      </c>
      <c r="B115" s="107" t="s">
        <v>2173</v>
      </c>
      <c r="C115" s="113" t="s">
        <v>2172</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2174</v>
      </c>
      <c r="B116" s="107" t="s">
        <v>2175</v>
      </c>
      <c r="C116" s="113" t="s">
        <v>2174</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2176</v>
      </c>
      <c r="B117" s="107" t="s">
        <v>2177</v>
      </c>
      <c r="C117" s="113" t="s">
        <v>2176</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2178</v>
      </c>
      <c r="B118" s="107" t="s">
        <v>2179</v>
      </c>
      <c r="C118" s="113" t="s">
        <v>2178</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2180</v>
      </c>
      <c r="C119" s="113" t="s">
        <v>2181</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2182</v>
      </c>
      <c r="B120" s="107" t="s">
        <v>2183</v>
      </c>
      <c r="C120" s="113" t="s">
        <v>2182</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2184</v>
      </c>
      <c r="B121" s="107" t="s">
        <v>2185</v>
      </c>
      <c r="C121" s="113" t="s">
        <v>2184</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2186</v>
      </c>
      <c r="B122" s="107" t="s">
        <v>2187</v>
      </c>
      <c r="C122" s="113" t="s">
        <v>2186</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2188</v>
      </c>
      <c r="B123" s="107" t="s">
        <v>2189</v>
      </c>
      <c r="C123" s="113" t="s">
        <v>2188</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2190</v>
      </c>
      <c r="B124" s="107" t="s">
        <v>2191</v>
      </c>
      <c r="C124" s="113" t="s">
        <v>2190</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2192</v>
      </c>
      <c r="B125" s="107" t="s">
        <v>2193</v>
      </c>
      <c r="C125" s="113" t="s">
        <v>2192</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2194</v>
      </c>
      <c r="C126" s="113" t="s">
        <v>2195</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2196</v>
      </c>
      <c r="B127" s="107" t="s">
        <v>2183</v>
      </c>
      <c r="C127" s="113" t="s">
        <v>2196</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2197</v>
      </c>
      <c r="B128" s="107" t="s">
        <v>2185</v>
      </c>
      <c r="C128" s="113" t="s">
        <v>2197</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2198</v>
      </c>
      <c r="B129" s="107" t="s">
        <v>2187</v>
      </c>
      <c r="C129" s="113" t="s">
        <v>2198</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2199</v>
      </c>
      <c r="B130" s="107" t="s">
        <v>2189</v>
      </c>
      <c r="C130" s="113" t="s">
        <v>2199</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2200</v>
      </c>
      <c r="B131" s="107" t="s">
        <v>2191</v>
      </c>
      <c r="C131" s="113" t="s">
        <v>2200</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2201</v>
      </c>
      <c r="B132" s="107" t="s">
        <v>2193</v>
      </c>
      <c r="C132" s="113" t="s">
        <v>2201</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2202</v>
      </c>
      <c r="B133" s="107" t="s">
        <v>2203</v>
      </c>
      <c r="C133" s="113" t="s">
        <v>2202</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2204</v>
      </c>
      <c r="B134" s="107" t="s">
        <v>2205</v>
      </c>
      <c r="C134" s="113" t="s">
        <v>2204</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2206</v>
      </c>
      <c r="C135" s="113" t="s">
        <v>2207</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2208</v>
      </c>
      <c r="B136" s="107" t="s">
        <v>962</v>
      </c>
      <c r="C136" s="113" t="s">
        <v>2208</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2209</v>
      </c>
      <c r="B137" s="107" t="s">
        <v>964</v>
      </c>
      <c r="C137" s="113" t="s">
        <v>2209</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2210</v>
      </c>
      <c r="B138" s="107" t="s">
        <v>966</v>
      </c>
      <c r="C138" s="113" t="s">
        <v>2210</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2211</v>
      </c>
      <c r="B139" s="107" t="s">
        <v>1178</v>
      </c>
      <c r="C139" s="113" t="s">
        <v>2211</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2212</v>
      </c>
      <c r="B140" s="281" t="s">
        <v>1182</v>
      </c>
      <c r="C140" s="113" t="s">
        <v>2212</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2213</v>
      </c>
      <c r="B141" s="107" t="s">
        <v>1188</v>
      </c>
      <c r="C141" s="113" t="s">
        <v>2213</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2214</v>
      </c>
      <c r="C142" s="113" t="s">
        <v>2215</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2216</v>
      </c>
      <c r="B143" s="107" t="s">
        <v>1184</v>
      </c>
      <c r="C143" s="113" t="s">
        <v>2216</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2217</v>
      </c>
      <c r="B144" s="107" t="s">
        <v>980</v>
      </c>
      <c r="C144" s="113" t="s">
        <v>2217</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2218</v>
      </c>
      <c r="B145" s="107" t="s">
        <v>2219</v>
      </c>
      <c r="C145" s="113" t="s">
        <v>2218</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2220</v>
      </c>
      <c r="B146" s="107" t="s">
        <v>2221</v>
      </c>
      <c r="C146" s="113" t="s">
        <v>2220</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2222</v>
      </c>
      <c r="B147" s="107" t="s">
        <v>2223</v>
      </c>
      <c r="C147" s="113" t="s">
        <v>2222</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2224</v>
      </c>
      <c r="B148" s="107" t="s">
        <v>2225</v>
      </c>
      <c r="C148" s="113" t="s">
        <v>2224</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2226</v>
      </c>
      <c r="B149" s="107" t="s">
        <v>2227</v>
      </c>
      <c r="C149" s="113" t="s">
        <v>2226</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2228</v>
      </c>
      <c r="B150" s="107" t="s">
        <v>2229</v>
      </c>
      <c r="C150" s="113" t="s">
        <v>2228</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2230</v>
      </c>
      <c r="B151" s="107" t="s">
        <v>2231</v>
      </c>
      <c r="C151" s="113" t="s">
        <v>2230</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2232</v>
      </c>
      <c r="B152" s="107" t="s">
        <v>2233</v>
      </c>
      <c r="C152" s="113" t="s">
        <v>2232</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2234</v>
      </c>
      <c r="B153" s="107" t="s">
        <v>2235</v>
      </c>
      <c r="C153" s="113" t="s">
        <v>2234</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2236</v>
      </c>
      <c r="B154" s="107" t="s">
        <v>2237</v>
      </c>
      <c r="C154" s="113" t="s">
        <v>2236</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2238</v>
      </c>
      <c r="B155" s="107" t="s">
        <v>2239</v>
      </c>
      <c r="C155" s="113" t="s">
        <v>2238</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2240</v>
      </c>
      <c r="B156" s="106" t="s">
        <v>2241</v>
      </c>
      <c r="C156" s="117" t="s">
        <v>2240</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2242</v>
      </c>
      <c r="B157" s="107" t="s">
        <v>2243</v>
      </c>
      <c r="C157" s="113" t="s">
        <v>2242</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2244</v>
      </c>
      <c r="B158" s="107" t="s">
        <v>2245</v>
      </c>
      <c r="C158" s="113" t="s">
        <v>2244</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2246</v>
      </c>
      <c r="B159" s="281" t="s">
        <v>2247</v>
      </c>
      <c r="C159" s="113" t="s">
        <v>2246</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2248</v>
      </c>
      <c r="B160" s="107" t="s">
        <v>2249</v>
      </c>
      <c r="C160" s="113" t="s">
        <v>2248</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2250</v>
      </c>
      <c r="B161" s="107" t="s">
        <v>2251</v>
      </c>
      <c r="C161" s="113" t="s">
        <v>2250</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2252</v>
      </c>
      <c r="B162" s="107" t="s">
        <v>2253</v>
      </c>
      <c r="C162" s="113" t="s">
        <v>2252</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2254</v>
      </c>
      <c r="B163" s="107" t="s">
        <v>2255</v>
      </c>
      <c r="C163" s="113" t="s">
        <v>2254</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2256</v>
      </c>
      <c r="B164" s="107" t="s">
        <v>2257</v>
      </c>
      <c r="C164" s="113" t="s">
        <v>2256</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2258</v>
      </c>
      <c r="B165" s="107" t="s">
        <v>2259</v>
      </c>
      <c r="C165" s="113" t="s">
        <v>2258</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2260</v>
      </c>
      <c r="B166" s="107" t="s">
        <v>2261</v>
      </c>
      <c r="C166" s="113" t="s">
        <v>2260</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2262</v>
      </c>
      <c r="B167" s="107" t="s">
        <v>2263</v>
      </c>
      <c r="C167" s="113" t="s">
        <v>2262</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2264</v>
      </c>
      <c r="B168" s="107" t="s">
        <v>2265</v>
      </c>
      <c r="C168" s="113" t="s">
        <v>2264</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2266</v>
      </c>
      <c r="B169" s="107" t="s">
        <v>2267</v>
      </c>
      <c r="C169" s="113" t="s">
        <v>2266</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2268</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2269</v>
      </c>
      <c r="B171" s="107" t="s">
        <v>2270</v>
      </c>
      <c r="C171" s="113" t="s">
        <v>2269</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2271</v>
      </c>
      <c r="B172" s="107" t="s">
        <v>2272</v>
      </c>
      <c r="C172" s="113" t="s">
        <v>2271</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2273</v>
      </c>
      <c r="B173" s="107" t="s">
        <v>2274</v>
      </c>
      <c r="C173" s="113" t="s">
        <v>2273</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2275</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2276</v>
      </c>
      <c r="C175" s="113" t="s">
        <v>2277</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2278</v>
      </c>
      <c r="B176" s="107" t="s">
        <v>2279</v>
      </c>
      <c r="C176" s="113" t="s">
        <v>2278</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2280</v>
      </c>
      <c r="B177" s="107" t="s">
        <v>2281</v>
      </c>
      <c r="C177" s="113" t="s">
        <v>2280</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2282</v>
      </c>
      <c r="B178" s="107" t="s">
        <v>2283</v>
      </c>
      <c r="C178" s="113" t="s">
        <v>2282</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2284</v>
      </c>
      <c r="B179" s="107" t="s">
        <v>2285</v>
      </c>
      <c r="C179" s="113" t="s">
        <v>2284</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2286</v>
      </c>
      <c r="B180" s="107" t="s">
        <v>2287</v>
      </c>
      <c r="C180" s="113" t="s">
        <v>2286</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2288</v>
      </c>
      <c r="B181" s="107" t="s">
        <v>2289</v>
      </c>
      <c r="C181" s="113" t="s">
        <v>2288</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2290</v>
      </c>
      <c r="B182" s="107" t="s">
        <v>2291</v>
      </c>
      <c r="C182" s="113" t="s">
        <v>2290</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2292</v>
      </c>
      <c r="B183" s="107" t="s">
        <v>2293</v>
      </c>
      <c r="C183" s="113" t="s">
        <v>2292</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2294</v>
      </c>
      <c r="B184" s="107" t="s">
        <v>2295</v>
      </c>
      <c r="C184" s="113" t="s">
        <v>2294</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2296</v>
      </c>
      <c r="B185" s="106" t="s">
        <v>2297</v>
      </c>
      <c r="C185" s="117" t="s">
        <v>2296</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2298</v>
      </c>
      <c r="B186" s="107" t="s">
        <v>2299</v>
      </c>
      <c r="C186" s="113" t="s">
        <v>2298</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2300</v>
      </c>
      <c r="B187" s="107" t="s">
        <v>2301</v>
      </c>
      <c r="C187" s="113" t="s">
        <v>2300</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2302</v>
      </c>
      <c r="B188" s="107" t="s">
        <v>2303</v>
      </c>
      <c r="C188" s="113" t="s">
        <v>2302</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2304</v>
      </c>
      <c r="B189" s="107" t="s">
        <v>2305</v>
      </c>
      <c r="C189" s="113" t="s">
        <v>2304</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2306</v>
      </c>
      <c r="B190" s="107" t="s">
        <v>2307</v>
      </c>
      <c r="C190" s="113" t="s">
        <v>2306</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2308</v>
      </c>
      <c r="C191" s="113" t="s">
        <v>2309</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2310</v>
      </c>
      <c r="B192" s="107" t="s">
        <v>2311</v>
      </c>
      <c r="C192" s="113" t="s">
        <v>2310</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2312</v>
      </c>
      <c r="B193" s="107" t="s">
        <v>2313</v>
      </c>
      <c r="C193" s="113" t="s">
        <v>2312</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2314</v>
      </c>
      <c r="B194" s="107" t="s">
        <v>2315</v>
      </c>
      <c r="C194" s="113" t="s">
        <v>2314</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2316</v>
      </c>
      <c r="B195" s="107" t="s">
        <v>2317</v>
      </c>
      <c r="C195" s="113" t="s">
        <v>2316</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2318</v>
      </c>
      <c r="B196" s="107" t="s">
        <v>2319</v>
      </c>
      <c r="C196" s="113" t="s">
        <v>2318</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2320</v>
      </c>
      <c r="B197" s="107" t="s">
        <v>2321</v>
      </c>
      <c r="C197" s="113" t="s">
        <v>2320</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2322</v>
      </c>
      <c r="C198" s="113" t="s">
        <v>2323</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2324</v>
      </c>
      <c r="B199" s="107" t="s">
        <v>2311</v>
      </c>
      <c r="C199" s="113" t="s">
        <v>2324</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2325</v>
      </c>
      <c r="B200" s="107" t="s">
        <v>2313</v>
      </c>
      <c r="C200" s="113" t="s">
        <v>2325</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2326</v>
      </c>
      <c r="B201" s="107" t="s">
        <v>2315</v>
      </c>
      <c r="C201" s="113" t="s">
        <v>2326</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2327</v>
      </c>
      <c r="B202" s="107" t="s">
        <v>2317</v>
      </c>
      <c r="C202" s="113" t="s">
        <v>2327</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2328</v>
      </c>
      <c r="B203" s="107" t="s">
        <v>2319</v>
      </c>
      <c r="C203" s="113" t="s">
        <v>2328</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2329</v>
      </c>
      <c r="B204" s="107" t="s">
        <v>2321</v>
      </c>
      <c r="C204" s="113" t="s">
        <v>2329</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2330</v>
      </c>
      <c r="B205" s="107" t="s">
        <v>2331</v>
      </c>
      <c r="C205" s="113" t="s">
        <v>2330</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2332</v>
      </c>
      <c r="B206" s="107" t="s">
        <v>2333</v>
      </c>
      <c r="C206" s="113" t="s">
        <v>2332</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2334</v>
      </c>
      <c r="C207" s="113" t="s">
        <v>2335</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2336</v>
      </c>
      <c r="B208" s="107" t="s">
        <v>2337</v>
      </c>
      <c r="C208" s="113" t="s">
        <v>2336</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2338</v>
      </c>
      <c r="B209" s="107" t="s">
        <v>2339</v>
      </c>
      <c r="C209" s="113" t="s">
        <v>2338</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2340</v>
      </c>
      <c r="B210" s="107" t="s">
        <v>2341</v>
      </c>
      <c r="C210" s="113" t="s">
        <v>2340</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2342</v>
      </c>
      <c r="B211" s="107" t="s">
        <v>2343</v>
      </c>
      <c r="C211" s="113" t="s">
        <v>2342</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2344</v>
      </c>
      <c r="B212" s="107" t="s">
        <v>2345</v>
      </c>
      <c r="C212" s="113" t="s">
        <v>2344</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2346</v>
      </c>
      <c r="B213" s="107" t="s">
        <v>2347</v>
      </c>
      <c r="C213" s="113" t="s">
        <v>2346</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2348</v>
      </c>
      <c r="B214" s="107" t="s">
        <v>2349</v>
      </c>
      <c r="C214" s="113" t="s">
        <v>2348</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2350</v>
      </c>
      <c r="B215" s="107" t="s">
        <v>2351</v>
      </c>
      <c r="C215" s="113" t="s">
        <v>2350</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2352</v>
      </c>
      <c r="B216" s="107" t="s">
        <v>2353</v>
      </c>
      <c r="C216" s="113" t="s">
        <v>2352</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2354</v>
      </c>
      <c r="B217" s="107" t="s">
        <v>2355</v>
      </c>
      <c r="C217" s="113" t="s">
        <v>2354</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2356</v>
      </c>
      <c r="B218" s="107" t="s">
        <v>2357</v>
      </c>
      <c r="C218" s="113" t="s">
        <v>2356</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2358</v>
      </c>
      <c r="B219" s="107" t="s">
        <v>2359</v>
      </c>
      <c r="C219" s="113" t="s">
        <v>2358</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2360</v>
      </c>
      <c r="B220" s="107" t="s">
        <v>2361</v>
      </c>
      <c r="C220" s="113" t="s">
        <v>2360</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2362</v>
      </c>
      <c r="B221" s="107" t="s">
        <v>2363</v>
      </c>
      <c r="C221" s="113" t="s">
        <v>2362</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2364</v>
      </c>
      <c r="B222" s="107" t="s">
        <v>2365</v>
      </c>
      <c r="C222" s="113" t="s">
        <v>2364</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2366</v>
      </c>
      <c r="B223" s="281" t="s">
        <v>2367</v>
      </c>
      <c r="C223" s="113" t="s">
        <v>2366</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2368</v>
      </c>
      <c r="C224" s="113" t="s">
        <v>2369</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2370</v>
      </c>
      <c r="B225" s="107" t="s">
        <v>2371</v>
      </c>
      <c r="C225" s="113" t="s">
        <v>2370</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2372</v>
      </c>
      <c r="B226" s="107" t="s">
        <v>2373</v>
      </c>
      <c r="C226" s="113" t="s">
        <v>2372</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2374</v>
      </c>
      <c r="C227" s="113" t="s">
        <v>2375</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2376</v>
      </c>
      <c r="C228" s="113" t="s">
        <v>2377</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2378</v>
      </c>
      <c r="C229" s="113" t="s">
        <v>2379</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2380</v>
      </c>
      <c r="C230" s="113" t="s">
        <v>2381</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2382</v>
      </c>
      <c r="C231" s="113" t="s">
        <v>2383</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2384</v>
      </c>
      <c r="C232" s="113" t="s">
        <v>2385</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2386</v>
      </c>
      <c r="C233" s="113" t="s">
        <v>2387</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2388</v>
      </c>
      <c r="B234" s="107" t="s">
        <v>2389</v>
      </c>
      <c r="C234" s="113" t="s">
        <v>2388</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2390</v>
      </c>
      <c r="B235" s="107" t="s">
        <v>2391</v>
      </c>
      <c r="C235" s="113" t="s">
        <v>2390</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2392</v>
      </c>
      <c r="B236" s="107" t="s">
        <v>2393</v>
      </c>
      <c r="C236" s="113" t="s">
        <v>2392</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2394</v>
      </c>
      <c r="B237" s="106" t="s">
        <v>2395</v>
      </c>
      <c r="C237" s="117" t="s">
        <v>2394</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2396</v>
      </c>
      <c r="B238" s="107" t="s">
        <v>2397</v>
      </c>
      <c r="C238" s="113" t="s">
        <v>2396</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2398</v>
      </c>
      <c r="B239" s="107" t="s">
        <v>2399</v>
      </c>
      <c r="C239" s="113" t="s">
        <v>2398</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2400</v>
      </c>
      <c r="B240" s="107" t="s">
        <v>2401</v>
      </c>
      <c r="C240" s="113" t="s">
        <v>2400</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2402</v>
      </c>
      <c r="B241" s="107" t="s">
        <v>2403</v>
      </c>
      <c r="C241" s="113" t="s">
        <v>2402</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2404</v>
      </c>
      <c r="B242" s="107" t="s">
        <v>2405</v>
      </c>
      <c r="C242" s="113" t="s">
        <v>2404</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2406</v>
      </c>
      <c r="B243" s="107" t="s">
        <v>2407</v>
      </c>
      <c r="C243" s="113" t="s">
        <v>2406</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2408</v>
      </c>
      <c r="B244" s="107" t="s">
        <v>2409</v>
      </c>
      <c r="C244" s="113" t="s">
        <v>2408</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2410</v>
      </c>
      <c r="B245" s="107" t="s">
        <v>2411</v>
      </c>
      <c r="C245" s="113" t="s">
        <v>2410</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2412</v>
      </c>
      <c r="B246" s="107" t="s">
        <v>2413</v>
      </c>
      <c r="C246" s="113" t="s">
        <v>2412</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2414</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2415</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2416</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2417</v>
      </c>
      <c r="B250" s="107" t="s">
        <v>2418</v>
      </c>
      <c r="C250" s="113" t="s">
        <v>2417</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2419</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2420</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2421</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2422</v>
      </c>
      <c r="B254" s="106" t="s">
        <v>2423</v>
      </c>
      <c r="C254" s="117" t="s">
        <v>2422</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2424</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2425</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2426</v>
      </c>
      <c r="B257" s="107" t="s">
        <v>2427</v>
      </c>
      <c r="C257" s="113" t="s">
        <v>2426</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2428</v>
      </c>
      <c r="B258" s="106" t="s">
        <v>2429</v>
      </c>
      <c r="C258" s="113" t="s">
        <v>2428</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2430</v>
      </c>
      <c r="B259" s="107" t="s">
        <v>2431</v>
      </c>
      <c r="C259" s="113" t="s">
        <v>2430</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2432</v>
      </c>
      <c r="B260" s="119" t="s">
        <v>2433</v>
      </c>
      <c r="C260" s="113" t="s">
        <v>2432</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2434</v>
      </c>
      <c r="B262" s="107" t="s">
        <v>2435</v>
      </c>
      <c r="C262" s="113" t="s">
        <v>2436</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2434</v>
      </c>
      <c r="B263" s="107" t="s">
        <v>2437</v>
      </c>
      <c r="C263" s="113" t="s">
        <v>2438</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2439</v>
      </c>
      <c r="B264" s="107" t="s">
        <v>2440</v>
      </c>
      <c r="C264" s="113" t="s">
        <v>2441</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2439</v>
      </c>
      <c r="B265" s="107" t="s">
        <v>2442</v>
      </c>
      <c r="C265" s="113" t="s">
        <v>2443</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2444</v>
      </c>
      <c r="B266" s="107" t="s">
        <v>2445</v>
      </c>
      <c r="C266" s="113" t="s">
        <v>2446</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2444</v>
      </c>
      <c r="B267" s="107" t="s">
        <v>2447</v>
      </c>
      <c r="C267" s="113" t="s">
        <v>2448</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2449</v>
      </c>
      <c r="B268" s="107" t="s">
        <v>2450</v>
      </c>
      <c r="C268" s="113" t="s">
        <v>2449</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2451</v>
      </c>
      <c r="B269" s="107" t="s">
        <v>2452</v>
      </c>
      <c r="C269" s="113" t="s">
        <v>2451</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2453</v>
      </c>
      <c r="B270" s="107" t="s">
        <v>2454</v>
      </c>
      <c r="C270" s="113" t="s">
        <v>2453</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2455</v>
      </c>
      <c r="B271" s="107" t="s">
        <v>2456</v>
      </c>
      <c r="C271" s="113" t="s">
        <v>2455</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2457</v>
      </c>
      <c r="B272" s="107" t="s">
        <v>2458</v>
      </c>
      <c r="C272" s="113" t="s">
        <v>2457</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2459</v>
      </c>
      <c r="B273" s="107" t="s">
        <v>2460</v>
      </c>
      <c r="C273" s="113" t="s">
        <v>2459</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2461</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2462</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2463</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2464</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2465</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2466</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2467</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2468</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2469</v>
      </c>
      <c r="B282" s="106" t="s">
        <v>2470</v>
      </c>
      <c r="C282" s="117" t="s">
        <v>2469</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2471</v>
      </c>
      <c r="B283" s="106" t="s">
        <v>2472</v>
      </c>
      <c r="C283" s="117" t="s">
        <v>2471</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2473</v>
      </c>
      <c r="B284" s="106" t="s">
        <v>2474</v>
      </c>
      <c r="C284" s="117" t="s">
        <v>2473</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2475</v>
      </c>
      <c r="B285" s="106" t="s">
        <v>2476</v>
      </c>
      <c r="C285" s="117" t="s">
        <v>2475</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2477</v>
      </c>
      <c r="B286" s="107" t="s">
        <v>2478</v>
      </c>
      <c r="C286" s="113" t="s">
        <v>2477</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2479</v>
      </c>
      <c r="B287" s="107" t="s">
        <v>2480</v>
      </c>
      <c r="C287" s="113" t="s">
        <v>2481</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2479</v>
      </c>
      <c r="B288" s="107" t="s">
        <v>2482</v>
      </c>
      <c r="C288" s="113" t="s">
        <v>2483</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2484</v>
      </c>
      <c r="B289" s="107" t="s">
        <v>2485</v>
      </c>
      <c r="C289" s="113" t="s">
        <v>2486</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2484</v>
      </c>
      <c r="B290" s="107" t="s">
        <v>2487</v>
      </c>
      <c r="C290" s="113" t="s">
        <v>2488</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2489</v>
      </c>
      <c r="B291" s="107" t="s">
        <v>2490</v>
      </c>
      <c r="C291" s="113" t="s">
        <v>2491</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2489</v>
      </c>
      <c r="B292" s="107" t="s">
        <v>2492</v>
      </c>
      <c r="C292" s="113" t="s">
        <v>2493</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2494</v>
      </c>
      <c r="B293" s="107" t="s">
        <v>2495</v>
      </c>
      <c r="C293" s="113" t="s">
        <v>2496</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2494</v>
      </c>
      <c r="B294" s="107" t="s">
        <v>2497</v>
      </c>
      <c r="C294" s="113" t="s">
        <v>2498</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2499</v>
      </c>
      <c r="B295" s="281" t="s">
        <v>2500</v>
      </c>
      <c r="C295" s="113" t="s">
        <v>2499</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2501</v>
      </c>
      <c r="B296" s="281" t="s">
        <v>2502</v>
      </c>
      <c r="C296" s="113" t="s">
        <v>2501</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2503</v>
      </c>
      <c r="B297" s="281" t="s">
        <v>2504</v>
      </c>
      <c r="C297" s="113" t="s">
        <v>2503</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2505</v>
      </c>
      <c r="C298" s="113" t="s">
        <v>2506</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2507</v>
      </c>
      <c r="C299" s="113" t="s">
        <v>2508</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2509</v>
      </c>
      <c r="C300" s="113" t="s">
        <v>2510</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2511</v>
      </c>
      <c r="C301" s="113" t="s">
        <v>2512</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2513</v>
      </c>
      <c r="C302" s="113" t="s">
        <v>2514</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2515</v>
      </c>
      <c r="B303" s="281" t="s">
        <v>2516</v>
      </c>
      <c r="C303" s="113" t="s">
        <v>2515</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2517</v>
      </c>
      <c r="C304" s="113" t="s">
        <v>2518</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2519</v>
      </c>
      <c r="C305" s="113" t="s">
        <v>2520</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2521</v>
      </c>
      <c r="C307" s="113" t="s">
        <v>2522</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2523</v>
      </c>
      <c r="C308" s="113" t="s">
        <v>2524</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2525</v>
      </c>
      <c r="B309" s="281" t="s">
        <v>2526</v>
      </c>
      <c r="C309" s="113" t="s">
        <v>2525</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2527</v>
      </c>
      <c r="C310" s="113" t="s">
        <v>2528</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2529</v>
      </c>
      <c r="C311" s="113" t="s">
        <v>2530</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2531</v>
      </c>
      <c r="C315" s="113" t="s">
        <v>2532</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2533</v>
      </c>
      <c r="C316" s="113" t="s">
        <v>2534</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2535</v>
      </c>
      <c r="C318" s="113" t="s">
        <v>2536</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2537</v>
      </c>
      <c r="C320" s="113" t="s">
        <v>2538</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2539</v>
      </c>
      <c r="C321" s="113" t="s">
        <v>2540</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2541</v>
      </c>
      <c r="C322" s="125" t="s">
        <v>2542</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2543</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2544</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2545</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2546</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2547</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2548</v>
      </c>
      <c r="B7" s="95" t="s">
        <v>2549</v>
      </c>
      <c r="C7" s="227" t="s">
        <v>2548</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2550</v>
      </c>
      <c r="B8" s="95" t="s">
        <v>2551</v>
      </c>
      <c r="C8" s="227" t="s">
        <v>2550</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2552</v>
      </c>
      <c r="B9" s="95" t="s">
        <v>2553</v>
      </c>
      <c r="C9" s="227" t="s">
        <v>2552</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2554</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2555</v>
      </c>
      <c r="B11" s="95" t="s">
        <v>2556</v>
      </c>
      <c r="C11" s="227" t="s">
        <v>2555</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2557</v>
      </c>
      <c r="B12" s="95" t="s">
        <v>2558</v>
      </c>
      <c r="C12" s="227" t="s">
        <v>2557</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2559</v>
      </c>
      <c r="B13" s="95" t="s">
        <v>2560</v>
      </c>
      <c r="C13" s="227" t="s">
        <v>2559</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2561</v>
      </c>
      <c r="B14" s="95" t="s">
        <v>2562</v>
      </c>
      <c r="C14" s="227" t="s">
        <v>2561</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2563</v>
      </c>
      <c r="B15" s="95" t="s">
        <v>2564</v>
      </c>
      <c r="C15" s="227" t="s">
        <v>2563</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2565</v>
      </c>
      <c r="B16" s="95" t="s">
        <v>2566</v>
      </c>
      <c r="C16" s="227" t="s">
        <v>2565</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2567</v>
      </c>
      <c r="B17" s="95" t="s">
        <v>2568</v>
      </c>
      <c r="C17" s="227" t="s">
        <v>2567</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2569</v>
      </c>
      <c r="B18" s="95" t="s">
        <v>2570</v>
      </c>
      <c r="C18" s="227" t="s">
        <v>2569</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2571</v>
      </c>
      <c r="B19" s="95" t="s">
        <v>2572</v>
      </c>
      <c r="C19" s="227" t="s">
        <v>2571</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2573</v>
      </c>
      <c r="B20" s="95" t="s">
        <v>2574</v>
      </c>
      <c r="C20" s="227" t="s">
        <v>2573</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2575</v>
      </c>
      <c r="B21" s="95" t="s">
        <v>2576</v>
      </c>
      <c r="C21" s="227" t="s">
        <v>2575</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2577</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2578</v>
      </c>
      <c r="B23" s="95" t="s">
        <v>2579</v>
      </c>
      <c r="C23" s="227" t="s">
        <v>2578</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2580</v>
      </c>
      <c r="B24" s="95" t="s">
        <v>2581</v>
      </c>
      <c r="C24" s="227" t="s">
        <v>2580</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2582</v>
      </c>
      <c r="B25" s="95" t="s">
        <v>2583</v>
      </c>
      <c r="C25" s="227" t="s">
        <v>2582</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2584</v>
      </c>
      <c r="B26" s="95" t="s">
        <v>2585</v>
      </c>
      <c r="C26" s="227" t="s">
        <v>2584</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2586</v>
      </c>
      <c r="B27" s="95" t="s">
        <v>2587</v>
      </c>
      <c r="C27" s="227" t="s">
        <v>2586</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2588</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2589</v>
      </c>
      <c r="B29" s="95" t="s">
        <v>2590</v>
      </c>
      <c r="C29" s="227" t="s">
        <v>2589</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2591</v>
      </c>
      <c r="B30" s="95" t="s">
        <v>2592</v>
      </c>
      <c r="C30" s="227" t="s">
        <v>2591</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2593</v>
      </c>
      <c r="B31" s="95" t="s">
        <v>2594</v>
      </c>
      <c r="C31" s="227" t="s">
        <v>2593</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2595</v>
      </c>
      <c r="B32" s="95" t="s">
        <v>2596</v>
      </c>
      <c r="C32" s="227" t="s">
        <v>2595</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2597</v>
      </c>
      <c r="B33" s="95" t="s">
        <v>2598</v>
      </c>
      <c r="C33" s="227" t="s">
        <v>2597</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2599</v>
      </c>
      <c r="B34" s="95" t="s">
        <v>2600</v>
      </c>
      <c r="C34" s="227" t="s">
        <v>2599</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2601</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2602</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2603</v>
      </c>
      <c r="B37" s="95" t="s">
        <v>2604</v>
      </c>
      <c r="C37" s="227" t="s">
        <v>2603</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2605</v>
      </c>
      <c r="B38" s="95" t="s">
        <v>2606</v>
      </c>
      <c r="C38" s="227" t="s">
        <v>2605</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2607</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2608</v>
      </c>
      <c r="B40" s="95" t="s">
        <v>2609</v>
      </c>
      <c r="C40" s="227" t="s">
        <v>2608</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2610</v>
      </c>
      <c r="B41" s="95" t="s">
        <v>2611</v>
      </c>
      <c r="C41" s="227" t="s">
        <v>2610</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2612</v>
      </c>
      <c r="B42" s="95" t="s">
        <v>2613</v>
      </c>
      <c r="C42" s="227" t="s">
        <v>2612</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2614</v>
      </c>
      <c r="B43" s="95" t="s">
        <v>2615</v>
      </c>
      <c r="C43" s="227" t="s">
        <v>2614</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2616</v>
      </c>
      <c r="B44" s="95" t="s">
        <v>2617</v>
      </c>
      <c r="C44" s="227" t="s">
        <v>2616</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2618</v>
      </c>
      <c r="B45" s="95" t="s">
        <v>2619</v>
      </c>
      <c r="C45" s="227" t="s">
        <v>2618</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2620</v>
      </c>
      <c r="B46" s="95" t="s">
        <v>2621</v>
      </c>
      <c r="C46" s="227" t="s">
        <v>2620</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2622</v>
      </c>
      <c r="B47" s="95" t="s">
        <v>2623</v>
      </c>
      <c r="C47" s="227" t="s">
        <v>2622</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2624</v>
      </c>
      <c r="B48" s="95" t="s">
        <v>2625</v>
      </c>
      <c r="C48" s="227" t="s">
        <v>2624</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2626</v>
      </c>
      <c r="B49" s="95" t="s">
        <v>2627</v>
      </c>
      <c r="C49" s="227" t="s">
        <v>2626</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2628</v>
      </c>
      <c r="B50" s="95" t="s">
        <v>2629</v>
      </c>
      <c r="C50" s="227" t="s">
        <v>2628</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2630</v>
      </c>
      <c r="B51" s="95" t="s">
        <v>2631</v>
      </c>
      <c r="C51" s="227" t="s">
        <v>2630</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2632</v>
      </c>
      <c r="B52" s="95" t="s">
        <v>2633</v>
      </c>
      <c r="C52" s="227" t="s">
        <v>2632</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2634</v>
      </c>
      <c r="B53" s="95" t="s">
        <v>2635</v>
      </c>
      <c r="C53" s="227" t="s">
        <v>2634</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2636</v>
      </c>
      <c r="B54" s="95" t="s">
        <v>2637</v>
      </c>
      <c r="C54" s="227" t="s">
        <v>2636</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2638</v>
      </c>
      <c r="B55" s="95" t="s">
        <v>2639</v>
      </c>
      <c r="C55" s="227" t="s">
        <v>2638</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2640</v>
      </c>
      <c r="B56" s="95" t="s">
        <v>2641</v>
      </c>
      <c r="C56" s="227" t="s">
        <v>2640</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2642</v>
      </c>
      <c r="B57" s="95" t="s">
        <v>2643</v>
      </c>
      <c r="C57" s="227" t="s">
        <v>2642</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2644</v>
      </c>
      <c r="B58" s="95" t="s">
        <v>2645</v>
      </c>
      <c r="C58" s="227" t="s">
        <v>2644</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2646</v>
      </c>
      <c r="B59" s="95" t="s">
        <v>2647</v>
      </c>
      <c r="C59" s="227" t="s">
        <v>2646</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2648</v>
      </c>
      <c r="B60" s="95" t="s">
        <v>2649</v>
      </c>
      <c r="C60" s="227" t="s">
        <v>2648</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2650</v>
      </c>
      <c r="B61" s="95" t="s">
        <v>2651</v>
      </c>
      <c r="C61" s="227" t="s">
        <v>2650</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2652</v>
      </c>
      <c r="B62" s="95" t="s">
        <v>2653</v>
      </c>
      <c r="C62" s="227" t="s">
        <v>2652</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2654</v>
      </c>
      <c r="B63" s="95" t="s">
        <v>2655</v>
      </c>
      <c r="C63" s="227" t="s">
        <v>2654</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2656</v>
      </c>
      <c r="B64" s="95" t="s">
        <v>2657</v>
      </c>
      <c r="C64" s="227" t="s">
        <v>2656</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2658</v>
      </c>
      <c r="B65" s="95" t="s">
        <v>2659</v>
      </c>
      <c r="C65" s="227" t="s">
        <v>2658</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2660</v>
      </c>
      <c r="B66" s="95" t="s">
        <v>2661</v>
      </c>
      <c r="C66" s="227" t="s">
        <v>2660</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2662</v>
      </c>
      <c r="B67" s="95" t="s">
        <v>2663</v>
      </c>
      <c r="C67" s="227" t="s">
        <v>2662</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2664</v>
      </c>
      <c r="B68" s="95" t="s">
        <v>2665</v>
      </c>
      <c r="C68" s="227" t="s">
        <v>2664</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2666</v>
      </c>
      <c r="B69" s="95" t="s">
        <v>2667</v>
      </c>
      <c r="C69" s="227" t="s">
        <v>2666</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2668</v>
      </c>
      <c r="B70" s="95" t="s">
        <v>2669</v>
      </c>
      <c r="C70" s="227" t="s">
        <v>2668</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2670</v>
      </c>
      <c r="B71" s="95" t="s">
        <v>2671</v>
      </c>
      <c r="C71" s="227" t="s">
        <v>2670</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2672</v>
      </c>
      <c r="B72" s="95" t="s">
        <v>2673</v>
      </c>
      <c r="C72" s="227" t="s">
        <v>2672</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2674</v>
      </c>
      <c r="B73" s="95" t="s">
        <v>2675</v>
      </c>
      <c r="C73" s="227" t="s">
        <v>2674</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2676</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2677</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2678</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2679</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2680</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2681</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2682</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2683</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2684</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2685</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2686</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2687</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2688</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2689</v>
      </c>
      <c r="B87" s="95" t="s">
        <v>2690</v>
      </c>
      <c r="C87" s="227" t="s">
        <v>2689</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2691</v>
      </c>
      <c r="B88" s="95" t="s">
        <v>2692</v>
      </c>
      <c r="C88" s="227" t="s">
        <v>2691</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2693</v>
      </c>
      <c r="B89" s="95" t="s">
        <v>2694</v>
      </c>
      <c r="C89" s="227" t="s">
        <v>2693</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2695</v>
      </c>
      <c r="B90" s="95" t="s">
        <v>2696</v>
      </c>
      <c r="C90" s="227" t="s">
        <v>2695</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2697</v>
      </c>
      <c r="B91" s="95" t="s">
        <v>1612</v>
      </c>
      <c r="C91" s="227" t="s">
        <v>2697</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2698</v>
      </c>
      <c r="B92" s="95" t="s">
        <v>2699</v>
      </c>
      <c r="C92" s="227" t="s">
        <v>2698</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2700</v>
      </c>
      <c r="B93" s="95" t="s">
        <v>2701</v>
      </c>
      <c r="C93" s="227" t="s">
        <v>2700</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2702</v>
      </c>
      <c r="B94" s="95" t="s">
        <v>2703</v>
      </c>
      <c r="C94" s="227" t="s">
        <v>2702</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2704</v>
      </c>
      <c r="B95" s="95" t="s">
        <v>2705</v>
      </c>
      <c r="C95" s="227" t="s">
        <v>2704</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2706</v>
      </c>
      <c r="B96" s="95" t="s">
        <v>2707</v>
      </c>
      <c r="C96" s="227" t="s">
        <v>2706</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2708</v>
      </c>
      <c r="B97" s="95" t="s">
        <v>2709</v>
      </c>
      <c r="C97" s="227" t="s">
        <v>2708</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2710</v>
      </c>
      <c r="B98" s="95" t="s">
        <v>2711</v>
      </c>
      <c r="C98" s="227" t="s">
        <v>2710</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2712</v>
      </c>
      <c r="B99" s="95" t="s">
        <v>2713</v>
      </c>
      <c r="C99" s="227" t="s">
        <v>2712</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2714</v>
      </c>
      <c r="B100" s="95" t="s">
        <v>2715</v>
      </c>
      <c r="C100" s="227" t="s">
        <v>2714</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2716</v>
      </c>
      <c r="B101" s="95" t="s">
        <v>2717</v>
      </c>
      <c r="C101" s="227" t="s">
        <v>2716</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2718</v>
      </c>
      <c r="B102" s="95" t="s">
        <v>2719</v>
      </c>
      <c r="C102" s="227" t="s">
        <v>2718</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2720</v>
      </c>
      <c r="B103" s="95" t="s">
        <v>2721</v>
      </c>
      <c r="C103" s="227" t="s">
        <v>2720</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2722</v>
      </c>
      <c r="B104" s="95" t="s">
        <v>2723</v>
      </c>
      <c r="C104" s="227" t="s">
        <v>2722</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2724</v>
      </c>
      <c r="B105" s="95" t="s">
        <v>2725</v>
      </c>
      <c r="C105" s="227" t="s">
        <v>2724</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2726</v>
      </c>
      <c r="B106" s="95" t="s">
        <v>2727</v>
      </c>
      <c r="C106" s="227" t="s">
        <v>2726</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2728</v>
      </c>
      <c r="B107" s="95" t="s">
        <v>2729</v>
      </c>
      <c r="C107" s="227" t="s">
        <v>2728</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2730</v>
      </c>
      <c r="B108" s="95" t="s">
        <v>2731</v>
      </c>
      <c r="C108" s="227" t="s">
        <v>2730</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2732</v>
      </c>
      <c r="B109" s="95" t="s">
        <v>2733</v>
      </c>
      <c r="C109" s="227" t="s">
        <v>2732</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2734</v>
      </c>
      <c r="B110" s="95" t="s">
        <v>2735</v>
      </c>
      <c r="C110" s="227" t="s">
        <v>2734</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2736</v>
      </c>
      <c r="B111" s="95" t="s">
        <v>2737</v>
      </c>
      <c r="C111" s="227" t="s">
        <v>2736</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2738</v>
      </c>
      <c r="B112" s="95" t="s">
        <v>2739</v>
      </c>
      <c r="C112" s="227" t="s">
        <v>2738</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2740</v>
      </c>
      <c r="B113" s="95" t="s">
        <v>2741</v>
      </c>
      <c r="C113" s="227" t="s">
        <v>2740</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2742</v>
      </c>
      <c r="B114" s="95" t="s">
        <v>2743</v>
      </c>
      <c r="C114" s="227" t="s">
        <v>2742</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2744</v>
      </c>
      <c r="B115" s="95" t="s">
        <v>2745</v>
      </c>
      <c r="C115" s="227" t="s">
        <v>2744</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2746</v>
      </c>
      <c r="B116" s="95" t="s">
        <v>2747</v>
      </c>
      <c r="C116" s="227" t="s">
        <v>2746</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2748</v>
      </c>
      <c r="B117" s="95" t="s">
        <v>2749</v>
      </c>
      <c r="C117" s="227" t="s">
        <v>2748</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2750</v>
      </c>
      <c r="B118" s="95" t="s">
        <v>2751</v>
      </c>
      <c r="C118" s="227" t="s">
        <v>2750</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2752</v>
      </c>
      <c r="B119" s="95" t="s">
        <v>2753</v>
      </c>
      <c r="C119" s="227" t="s">
        <v>2752</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2754</v>
      </c>
      <c r="B120" s="95" t="s">
        <v>2755</v>
      </c>
      <c r="C120" s="227" t="s">
        <v>2754</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2756</v>
      </c>
      <c r="B121" s="95" t="s">
        <v>2757</v>
      </c>
      <c r="C121" s="227" t="s">
        <v>2756</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2758</v>
      </c>
      <c r="B122" s="95" t="s">
        <v>2759</v>
      </c>
      <c r="C122" s="227" t="s">
        <v>2758</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2760</v>
      </c>
      <c r="B123" s="95" t="s">
        <v>2761</v>
      </c>
      <c r="C123" s="227" t="s">
        <v>2760</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2762</v>
      </c>
      <c r="B124" s="95" t="s">
        <v>2763</v>
      </c>
      <c r="C124" s="227" t="s">
        <v>2762</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2764</v>
      </c>
      <c r="B125" s="95" t="s">
        <v>2765</v>
      </c>
      <c r="C125" s="227" t="s">
        <v>2764</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2766</v>
      </c>
      <c r="B126" s="95" t="s">
        <v>2767</v>
      </c>
      <c r="C126" s="227" t="s">
        <v>2766</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2768</v>
      </c>
      <c r="B127" s="95" t="s">
        <v>2769</v>
      </c>
      <c r="C127" s="227" t="s">
        <v>2768</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2770</v>
      </c>
      <c r="B128" s="95" t="s">
        <v>2771</v>
      </c>
      <c r="C128" s="227" t="s">
        <v>2770</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2772</v>
      </c>
      <c r="B129" s="95" t="s">
        <v>2773</v>
      </c>
      <c r="C129" s="227" t="s">
        <v>2772</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2774</v>
      </c>
      <c r="B130" s="95" t="s">
        <v>2775</v>
      </c>
      <c r="C130" s="227" t="s">
        <v>2774</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2776</v>
      </c>
      <c r="B131" s="95" t="s">
        <v>2777</v>
      </c>
      <c r="C131" s="227" t="s">
        <v>2776</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2778</v>
      </c>
      <c r="B132" s="95" t="s">
        <v>2779</v>
      </c>
      <c r="C132" s="227" t="s">
        <v>2778</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2780</v>
      </c>
      <c r="B133" s="95" t="s">
        <v>2781</v>
      </c>
      <c r="C133" s="227" t="s">
        <v>2780</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2782</v>
      </c>
      <c r="B134" s="95" t="s">
        <v>2783</v>
      </c>
      <c r="C134" s="227" t="s">
        <v>2782</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2784</v>
      </c>
      <c r="B135" s="95" t="s">
        <v>2785</v>
      </c>
      <c r="C135" s="227" t="s">
        <v>2784</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2786</v>
      </c>
      <c r="B136" s="95" t="s">
        <v>2787</v>
      </c>
      <c r="C136" s="227" t="s">
        <v>2786</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2788</v>
      </c>
      <c r="B137" s="95" t="s">
        <v>1639</v>
      </c>
      <c r="C137" s="227" t="s">
        <v>2788</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2789</v>
      </c>
      <c r="B138" s="237" t="s">
        <v>2790</v>
      </c>
      <c r="C138" s="227" t="s">
        <v>2789</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2791</v>
      </c>
      <c r="B139" s="95" t="s">
        <v>2792</v>
      </c>
      <c r="C139" s="227" t="s">
        <v>2791</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2793</v>
      </c>
      <c r="B140" s="95" t="s">
        <v>2794</v>
      </c>
      <c r="C140" s="227" t="s">
        <v>2793</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2795</v>
      </c>
      <c r="C141" s="228" t="s">
        <v>2796</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2797</v>
      </c>
      <c r="D1" s="386"/>
      <c r="E1" s="387"/>
      <c r="F1" s="4"/>
      <c r="G1" s="4"/>
      <c r="H1" s="4"/>
      <c r="I1" s="4"/>
      <c r="J1" s="4"/>
      <c r="K1" s="4"/>
      <c r="L1" s="4"/>
      <c r="M1" s="4"/>
      <c r="N1" s="4"/>
      <c r="O1" s="4"/>
      <c r="P1" s="4"/>
      <c r="Q1" s="4"/>
      <c r="R1" s="4"/>
      <c r="S1" s="4"/>
      <c r="T1" s="4"/>
      <c r="U1" s="4"/>
      <c r="V1" s="4"/>
    </row>
    <row r="2" spans="1:25" ht="50.1" customHeight="1" x14ac:dyDescent="0.2">
      <c r="A2" s="388" t="s">
        <v>2798</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2799</v>
      </c>
      <c r="E3" s="79" t="s">
        <v>2800</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2801</v>
      </c>
      <c r="B5" s="133" t="s">
        <v>2802</v>
      </c>
      <c r="C5" s="134" t="s">
        <v>2801</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2803</v>
      </c>
      <c r="B6" s="135" t="s">
        <v>2804</v>
      </c>
      <c r="C6" s="117" t="s">
        <v>2803</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2805</v>
      </c>
      <c r="C7" s="117" t="s">
        <v>2806</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2807</v>
      </c>
      <c r="C8" s="117" t="s">
        <v>2808</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2809</v>
      </c>
      <c r="C9" s="117" t="s">
        <v>2810</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2811</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2812</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2813</v>
      </c>
      <c r="C12" s="117" t="s">
        <v>2814</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2815</v>
      </c>
      <c r="C13" s="117" t="s">
        <v>2816</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2817</v>
      </c>
      <c r="C14" s="117" t="s">
        <v>2818</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2819</v>
      </c>
      <c r="C15" s="117" t="s">
        <v>2820</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2821</v>
      </c>
      <c r="C16" s="117" t="s">
        <v>2822</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2823</v>
      </c>
      <c r="C17" s="117" t="s">
        <v>2824</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2825</v>
      </c>
      <c r="C18" s="117" t="s">
        <v>2826</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2827</v>
      </c>
      <c r="C19" s="117" t="s">
        <v>2828</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2829</v>
      </c>
      <c r="C20" s="117" t="s">
        <v>2830</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2831</v>
      </c>
      <c r="C21" s="117" t="s">
        <v>2832</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2833</v>
      </c>
      <c r="B22" s="135" t="s">
        <v>2834</v>
      </c>
      <c r="C22" s="117" t="s">
        <v>2833</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2835</v>
      </c>
      <c r="C23" s="117" t="s">
        <v>2836</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2807</v>
      </c>
      <c r="C24" s="117" t="s">
        <v>2837</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2809</v>
      </c>
      <c r="C25" s="117" t="s">
        <v>2838</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2839</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2840</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2813</v>
      </c>
      <c r="C28" s="117" t="s">
        <v>2841</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2815</v>
      </c>
      <c r="C29" s="117" t="s">
        <v>2842</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2843</v>
      </c>
      <c r="C30" s="117" t="s">
        <v>2844</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2819</v>
      </c>
      <c r="C31" s="117" t="s">
        <v>2845</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2821</v>
      </c>
      <c r="C32" s="117" t="s">
        <v>2846</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2823</v>
      </c>
      <c r="C33" s="117" t="s">
        <v>2847</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2825</v>
      </c>
      <c r="C34" s="117" t="s">
        <v>2848</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2827</v>
      </c>
      <c r="C35" s="117" t="s">
        <v>2849</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2829</v>
      </c>
      <c r="C36" s="117" t="s">
        <v>2850</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2831</v>
      </c>
      <c r="C37" s="117" t="s">
        <v>2851</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2852</v>
      </c>
      <c r="B38" s="135" t="s">
        <v>2853</v>
      </c>
      <c r="C38" s="117" t="s">
        <v>2852</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2854</v>
      </c>
      <c r="B39" s="135" t="s">
        <v>2855</v>
      </c>
      <c r="C39" s="117" t="s">
        <v>2854</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2856</v>
      </c>
      <c r="C40" s="117" t="s">
        <v>2857</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2305</v>
      </c>
      <c r="C41" s="117" t="s">
        <v>2858</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2859</v>
      </c>
      <c r="C42" s="117" t="s">
        <v>2860</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2861</v>
      </c>
      <c r="C43" s="117" t="s">
        <v>2862</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2863</v>
      </c>
      <c r="B44" s="135" t="s">
        <v>2864</v>
      </c>
      <c r="C44" s="117" t="s">
        <v>2863</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2856</v>
      </c>
      <c r="C45" s="117" t="s">
        <v>2865</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2305</v>
      </c>
      <c r="C46" s="117" t="s">
        <v>2866</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2859</v>
      </c>
      <c r="C47" s="117" t="s">
        <v>2867</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2861</v>
      </c>
      <c r="C48" s="209" t="s">
        <v>2868</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pane ySplit="1" topLeftCell="A2" activePane="bottomLeft" state="frozen"/>
      <selection pane="bottomLeft" activeCell="D31" sqref="D31"/>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2869</v>
      </c>
      <c r="D1" s="387"/>
      <c r="E1" s="4"/>
      <c r="F1" s="4"/>
      <c r="G1" s="4"/>
      <c r="H1" s="4"/>
      <c r="I1" s="4"/>
      <c r="J1" s="4"/>
      <c r="K1" s="4"/>
      <c r="L1" s="4"/>
      <c r="M1" s="4"/>
      <c r="N1" s="4"/>
      <c r="O1" s="4"/>
      <c r="P1" s="4"/>
      <c r="Q1" s="4"/>
      <c r="R1" s="4"/>
      <c r="S1" s="4"/>
      <c r="T1" s="4"/>
      <c r="U1" s="4"/>
    </row>
    <row r="2" spans="1:24" ht="50.1" customHeight="1" x14ac:dyDescent="0.2">
      <c r="A2" s="393" t="s">
        <v>2870</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2871</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2872</v>
      </c>
      <c r="C5" s="229" t="s">
        <v>2873</v>
      </c>
      <c r="D5" s="305">
        <v>1034717.89</v>
      </c>
      <c r="E5" s="45"/>
      <c r="F5" s="45"/>
      <c r="G5" s="45"/>
      <c r="H5" s="45"/>
      <c r="I5" s="45"/>
      <c r="J5" s="45"/>
      <c r="K5" s="45"/>
      <c r="L5" s="45"/>
      <c r="M5" s="45"/>
      <c r="N5" s="45"/>
      <c r="O5" s="45"/>
      <c r="P5" s="45"/>
      <c r="Q5" s="45"/>
      <c r="R5" s="45"/>
      <c r="S5" s="45"/>
      <c r="T5" s="45"/>
      <c r="U5" s="45"/>
    </row>
    <row r="6" spans="1:24" ht="24" x14ac:dyDescent="0.2">
      <c r="A6" s="139"/>
      <c r="B6" s="140" t="s">
        <v>2874</v>
      </c>
      <c r="C6" s="230" t="s">
        <v>2875</v>
      </c>
      <c r="D6" s="48">
        <f>D7+D8+D17+D18</f>
        <v>2086397.54</v>
      </c>
      <c r="E6" s="45"/>
      <c r="F6" s="45"/>
      <c r="G6" s="45"/>
      <c r="H6" s="45"/>
      <c r="I6" s="45"/>
      <c r="J6" s="45"/>
      <c r="K6" s="45"/>
      <c r="L6" s="45"/>
      <c r="M6" s="45"/>
      <c r="N6" s="45"/>
      <c r="O6" s="45"/>
      <c r="P6" s="45"/>
      <c r="Q6" s="45"/>
      <c r="R6" s="45"/>
      <c r="S6" s="45"/>
      <c r="T6" s="45"/>
      <c r="U6" s="45"/>
    </row>
    <row r="7" spans="1:24" ht="12.75" customHeight="1" x14ac:dyDescent="0.2">
      <c r="A7" s="139"/>
      <c r="B7" s="142" t="s">
        <v>2876</v>
      </c>
      <c r="C7" s="230" t="s">
        <v>2877</v>
      </c>
      <c r="D7" s="306"/>
      <c r="E7" s="45"/>
      <c r="F7" s="45"/>
      <c r="G7" s="45"/>
      <c r="H7" s="45"/>
      <c r="I7" s="45"/>
      <c r="J7" s="45"/>
      <c r="K7" s="45"/>
      <c r="L7" s="45"/>
      <c r="M7" s="45"/>
      <c r="N7" s="45"/>
      <c r="O7" s="45"/>
      <c r="P7" s="45"/>
      <c r="Q7" s="45"/>
      <c r="R7" s="45"/>
      <c r="S7" s="45"/>
      <c r="T7" s="45"/>
      <c r="U7" s="45"/>
    </row>
    <row r="8" spans="1:24" ht="12.75" customHeight="1" x14ac:dyDescent="0.2">
      <c r="A8" s="139" t="s">
        <v>2280</v>
      </c>
      <c r="B8" s="140" t="s">
        <v>2878</v>
      </c>
      <c r="C8" s="230" t="s">
        <v>2879</v>
      </c>
      <c r="D8" s="48">
        <f>SUM(D9:D16)</f>
        <v>2086397.54</v>
      </c>
      <c r="E8" s="45"/>
      <c r="F8" s="45"/>
      <c r="G8" s="45"/>
      <c r="H8" s="45"/>
      <c r="I8" s="45"/>
      <c r="J8" s="45"/>
      <c r="K8" s="45"/>
      <c r="L8" s="45"/>
      <c r="M8" s="45"/>
      <c r="N8" s="45"/>
      <c r="O8" s="45"/>
      <c r="P8" s="45"/>
      <c r="Q8" s="45"/>
      <c r="R8" s="45"/>
      <c r="S8" s="45"/>
      <c r="T8" s="45"/>
      <c r="U8" s="45"/>
    </row>
    <row r="9" spans="1:24" ht="12.75" customHeight="1" x14ac:dyDescent="0.2">
      <c r="A9" s="96" t="s">
        <v>2282</v>
      </c>
      <c r="B9" s="95" t="s">
        <v>2283</v>
      </c>
      <c r="C9" s="230" t="s">
        <v>2880</v>
      </c>
      <c r="D9" s="306">
        <v>1778978.93</v>
      </c>
      <c r="E9" s="45"/>
      <c r="F9" s="45"/>
      <c r="G9" s="45"/>
      <c r="H9" s="45"/>
      <c r="I9" s="45"/>
      <c r="J9" s="45"/>
      <c r="K9" s="45"/>
      <c r="L9" s="45"/>
      <c r="M9" s="45"/>
      <c r="N9" s="45"/>
      <c r="O9" s="45"/>
      <c r="P9" s="45"/>
      <c r="Q9" s="45"/>
      <c r="R9" s="45"/>
      <c r="S9" s="45"/>
      <c r="T9" s="45"/>
      <c r="U9" s="45"/>
    </row>
    <row r="10" spans="1:24" ht="12.75" customHeight="1" x14ac:dyDescent="0.2">
      <c r="A10" s="96" t="s">
        <v>2284</v>
      </c>
      <c r="B10" s="95" t="s">
        <v>2285</v>
      </c>
      <c r="C10" s="230" t="s">
        <v>2881</v>
      </c>
      <c r="D10" s="306">
        <v>291483.13</v>
      </c>
      <c r="E10" s="45"/>
      <c r="F10" s="45"/>
      <c r="G10" s="45"/>
      <c r="H10" s="45"/>
      <c r="I10" s="45"/>
      <c r="J10" s="45"/>
      <c r="K10" s="45"/>
      <c r="L10" s="45"/>
      <c r="M10" s="45"/>
      <c r="N10" s="45"/>
      <c r="O10" s="45"/>
      <c r="P10" s="45"/>
      <c r="Q10" s="45"/>
      <c r="R10" s="45"/>
      <c r="S10" s="45"/>
      <c r="T10" s="45"/>
      <c r="U10" s="45"/>
    </row>
    <row r="11" spans="1:24" ht="12.75" customHeight="1" x14ac:dyDescent="0.2">
      <c r="A11" s="96" t="s">
        <v>2286</v>
      </c>
      <c r="B11" s="95" t="s">
        <v>2882</v>
      </c>
      <c r="C11" s="230" t="s">
        <v>2883</v>
      </c>
      <c r="D11" s="306">
        <v>394.1</v>
      </c>
      <c r="E11" s="45"/>
      <c r="F11" s="45"/>
      <c r="G11" s="45"/>
      <c r="H11" s="45"/>
      <c r="I11" s="45"/>
      <c r="J11" s="45"/>
      <c r="K11" s="45"/>
      <c r="L11" s="45"/>
      <c r="M11" s="45"/>
      <c r="N11" s="45"/>
      <c r="O11" s="45"/>
      <c r="P11" s="45"/>
      <c r="Q11" s="45"/>
      <c r="R11" s="45"/>
      <c r="S11" s="45"/>
      <c r="T11" s="45"/>
      <c r="U11" s="45"/>
    </row>
    <row r="12" spans="1:24" ht="12.75" customHeight="1" x14ac:dyDescent="0.2">
      <c r="A12" s="96" t="s">
        <v>2294</v>
      </c>
      <c r="B12" s="95" t="s">
        <v>2295</v>
      </c>
      <c r="C12" s="230" t="s">
        <v>2884</v>
      </c>
      <c r="D12" s="306"/>
      <c r="E12" s="45"/>
      <c r="F12" s="45"/>
      <c r="G12" s="45"/>
      <c r="H12" s="45"/>
      <c r="I12" s="45"/>
      <c r="J12" s="45"/>
      <c r="K12" s="45"/>
      <c r="L12" s="45"/>
      <c r="M12" s="45"/>
      <c r="N12" s="45"/>
      <c r="O12" s="45"/>
      <c r="P12" s="45"/>
      <c r="Q12" s="45"/>
      <c r="R12" s="45"/>
      <c r="S12" s="45"/>
      <c r="T12" s="45"/>
      <c r="U12" s="45"/>
    </row>
    <row r="13" spans="1:24" ht="24" x14ac:dyDescent="0.2">
      <c r="A13" s="104" t="s">
        <v>2296</v>
      </c>
      <c r="B13" s="105" t="s">
        <v>2885</v>
      </c>
      <c r="C13" s="231" t="s">
        <v>2886</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2298</v>
      </c>
      <c r="B14" s="95" t="s">
        <v>2299</v>
      </c>
      <c r="C14" s="230" t="s">
        <v>2887</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2300</v>
      </c>
      <c r="B15" s="95" t="s">
        <v>2301</v>
      </c>
      <c r="C15" s="230" t="s">
        <v>2888</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2302</v>
      </c>
      <c r="B16" s="95" t="s">
        <v>2303</v>
      </c>
      <c r="C16" s="230" t="s">
        <v>2889</v>
      </c>
      <c r="D16" s="306">
        <v>15541.38</v>
      </c>
      <c r="E16" s="45"/>
      <c r="F16" s="45"/>
      <c r="G16" s="45"/>
      <c r="H16" s="45"/>
      <c r="I16" s="45"/>
      <c r="J16" s="45"/>
      <c r="K16" s="45"/>
      <c r="L16" s="45"/>
      <c r="M16" s="45"/>
      <c r="N16" s="45"/>
      <c r="O16" s="45"/>
      <c r="P16" s="45"/>
      <c r="Q16" s="45"/>
      <c r="R16" s="45"/>
      <c r="S16" s="45"/>
      <c r="T16" s="45"/>
      <c r="U16" s="45"/>
    </row>
    <row r="17" spans="1:22" ht="12.75" customHeight="1" x14ac:dyDescent="0.2">
      <c r="A17" s="139" t="s">
        <v>2304</v>
      </c>
      <c r="B17" s="140" t="s">
        <v>2305</v>
      </c>
      <c r="C17" s="230" t="s">
        <v>2890</v>
      </c>
      <c r="D17" s="306"/>
      <c r="E17" s="45"/>
      <c r="F17" s="45"/>
      <c r="G17" s="45"/>
      <c r="H17" s="45"/>
      <c r="I17" s="45"/>
      <c r="J17" s="45"/>
      <c r="K17" s="45"/>
      <c r="L17" s="45"/>
      <c r="M17" s="45"/>
      <c r="N17" s="45"/>
      <c r="O17" s="45"/>
      <c r="P17" s="45"/>
      <c r="Q17" s="45"/>
      <c r="R17" s="45"/>
      <c r="S17" s="45"/>
      <c r="T17" s="45"/>
      <c r="U17" s="45"/>
    </row>
    <row r="18" spans="1:22" ht="36" x14ac:dyDescent="0.2">
      <c r="A18" s="139" t="s">
        <v>2891</v>
      </c>
      <c r="B18" s="140" t="s">
        <v>2892</v>
      </c>
      <c r="C18" s="230" t="s">
        <v>2893</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2894</v>
      </c>
      <c r="C19" s="230" t="s">
        <v>2895</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2896</v>
      </c>
      <c r="B20" s="95" t="s">
        <v>2317</v>
      </c>
      <c r="C20" s="230" t="s">
        <v>2897</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2898</v>
      </c>
      <c r="B21" s="95" t="s">
        <v>2321</v>
      </c>
      <c r="C21" s="230" t="s">
        <v>2899</v>
      </c>
      <c r="D21" s="306"/>
      <c r="E21" s="45"/>
      <c r="F21" s="45"/>
      <c r="G21" s="45"/>
      <c r="H21" s="45"/>
      <c r="I21" s="45"/>
      <c r="J21" s="45"/>
      <c r="K21" s="45"/>
      <c r="L21" s="45"/>
      <c r="M21" s="45"/>
      <c r="N21" s="45"/>
      <c r="O21" s="45"/>
      <c r="P21" s="45"/>
      <c r="Q21" s="45"/>
      <c r="R21" s="45"/>
      <c r="S21" s="45"/>
      <c r="T21" s="45"/>
      <c r="U21" s="45"/>
    </row>
    <row r="22" spans="1:22" ht="24" x14ac:dyDescent="0.2">
      <c r="A22" s="96" t="s">
        <v>2900</v>
      </c>
      <c r="B22" s="95" t="s">
        <v>2901</v>
      </c>
      <c r="C22" s="230" t="s">
        <v>2902</v>
      </c>
      <c r="D22" s="306"/>
      <c r="E22" s="45"/>
      <c r="F22" s="45"/>
      <c r="G22" s="45"/>
      <c r="H22" s="45"/>
      <c r="I22" s="45"/>
      <c r="J22" s="45"/>
      <c r="K22" s="45"/>
      <c r="L22" s="45"/>
      <c r="M22" s="45"/>
      <c r="N22" s="45"/>
      <c r="O22" s="45"/>
      <c r="P22" s="45"/>
      <c r="Q22" s="45"/>
      <c r="R22" s="45"/>
      <c r="S22" s="45"/>
      <c r="T22" s="45"/>
      <c r="U22" s="45"/>
    </row>
    <row r="23" spans="1:22" ht="24" x14ac:dyDescent="0.2">
      <c r="A23" s="96" t="s">
        <v>2903</v>
      </c>
      <c r="B23" s="95" t="s">
        <v>2904</v>
      </c>
      <c r="C23" s="230" t="s">
        <v>2905</v>
      </c>
      <c r="D23" s="306"/>
      <c r="E23" s="45"/>
      <c r="F23" s="45"/>
      <c r="G23" s="45"/>
      <c r="H23" s="45"/>
      <c r="I23" s="45"/>
      <c r="J23" s="45"/>
      <c r="K23" s="45"/>
      <c r="L23" s="45"/>
      <c r="M23" s="45"/>
      <c r="N23" s="45"/>
      <c r="O23" s="45"/>
      <c r="P23" s="45"/>
      <c r="Q23" s="45"/>
      <c r="R23" s="45"/>
      <c r="S23" s="45"/>
      <c r="T23" s="45"/>
      <c r="U23" s="45"/>
    </row>
    <row r="24" spans="1:22" ht="24" x14ac:dyDescent="0.2">
      <c r="A24" s="96"/>
      <c r="B24" s="140" t="s">
        <v>2906</v>
      </c>
      <c r="C24" s="230" t="s">
        <v>2907</v>
      </c>
      <c r="D24" s="48">
        <f>D25+D26+D35+D36</f>
        <v>2393984.64</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2876</v>
      </c>
      <c r="C25" s="230" t="s">
        <v>2908</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2280</v>
      </c>
      <c r="B26" s="140" t="s">
        <v>2909</v>
      </c>
      <c r="C26" s="230" t="s">
        <v>2910</v>
      </c>
      <c r="D26" s="48">
        <f>SUM(D27:D34)</f>
        <v>2393984.64</v>
      </c>
      <c r="E26" s="45"/>
      <c r="F26" s="45"/>
      <c r="G26" s="45"/>
      <c r="H26" s="45"/>
      <c r="I26" s="45"/>
      <c r="J26" s="45"/>
      <c r="K26" s="45"/>
      <c r="L26" s="45"/>
      <c r="M26" s="45"/>
      <c r="N26" s="45"/>
      <c r="O26" s="45"/>
      <c r="P26" s="45"/>
      <c r="Q26" s="45"/>
      <c r="R26" s="45"/>
      <c r="S26" s="45"/>
      <c r="T26" s="45"/>
      <c r="U26" s="45"/>
    </row>
    <row r="27" spans="1:22" ht="12.75" customHeight="1" x14ac:dyDescent="0.2">
      <c r="A27" s="96" t="s">
        <v>2282</v>
      </c>
      <c r="B27" s="95" t="s">
        <v>2283</v>
      </c>
      <c r="C27" s="230" t="s">
        <v>2911</v>
      </c>
      <c r="D27" s="306">
        <v>2041049.46</v>
      </c>
      <c r="E27" s="45"/>
      <c r="F27" s="45"/>
      <c r="G27" s="45"/>
      <c r="H27" s="45"/>
      <c r="I27" s="45"/>
      <c r="J27" s="45"/>
      <c r="K27" s="45"/>
      <c r="L27" s="45"/>
      <c r="M27" s="45"/>
      <c r="N27" s="45"/>
      <c r="O27" s="45"/>
      <c r="P27" s="45"/>
      <c r="Q27" s="45"/>
      <c r="R27" s="45"/>
      <c r="S27" s="45"/>
      <c r="T27" s="45"/>
      <c r="U27" s="45"/>
    </row>
    <row r="28" spans="1:22" ht="12.75" customHeight="1" x14ac:dyDescent="0.2">
      <c r="A28" s="96" t="s">
        <v>2284</v>
      </c>
      <c r="B28" s="95" t="s">
        <v>2285</v>
      </c>
      <c r="C28" s="230" t="s">
        <v>2912</v>
      </c>
      <c r="D28" s="306">
        <v>332402.43</v>
      </c>
      <c r="E28" s="45"/>
      <c r="F28" s="45"/>
      <c r="G28" s="45"/>
      <c r="H28" s="45"/>
      <c r="I28" s="45"/>
      <c r="J28" s="45"/>
      <c r="K28" s="45"/>
      <c r="L28" s="45"/>
      <c r="M28" s="45"/>
      <c r="N28" s="45"/>
      <c r="O28" s="45"/>
      <c r="P28" s="45"/>
      <c r="Q28" s="45"/>
      <c r="R28" s="45"/>
      <c r="S28" s="45"/>
      <c r="T28" s="45"/>
      <c r="U28" s="45"/>
    </row>
    <row r="29" spans="1:22" ht="12.75" customHeight="1" x14ac:dyDescent="0.2">
      <c r="A29" s="96" t="s">
        <v>2286</v>
      </c>
      <c r="B29" s="95" t="s">
        <v>2882</v>
      </c>
      <c r="C29" s="230" t="s">
        <v>2913</v>
      </c>
      <c r="D29" s="306">
        <v>719</v>
      </c>
      <c r="E29" s="45"/>
      <c r="F29" s="45"/>
      <c r="G29" s="45"/>
      <c r="H29" s="45"/>
      <c r="I29" s="45"/>
      <c r="J29" s="45"/>
      <c r="K29" s="45"/>
      <c r="L29" s="45"/>
      <c r="M29" s="45"/>
      <c r="N29" s="45"/>
      <c r="O29" s="45"/>
      <c r="P29" s="45"/>
      <c r="Q29" s="45"/>
      <c r="R29" s="45"/>
      <c r="S29" s="45"/>
      <c r="T29" s="45"/>
      <c r="U29" s="45"/>
    </row>
    <row r="30" spans="1:22" ht="12.75" customHeight="1" x14ac:dyDescent="0.2">
      <c r="A30" s="96" t="s">
        <v>2294</v>
      </c>
      <c r="B30" s="95" t="s">
        <v>2295</v>
      </c>
      <c r="C30" s="230" t="s">
        <v>2914</v>
      </c>
      <c r="D30" s="306"/>
      <c r="E30" s="45"/>
      <c r="F30" s="45"/>
      <c r="G30" s="45"/>
      <c r="H30" s="45"/>
      <c r="I30" s="45"/>
      <c r="J30" s="45"/>
      <c r="K30" s="45"/>
      <c r="L30" s="45"/>
      <c r="M30" s="45"/>
      <c r="N30" s="45"/>
      <c r="O30" s="45"/>
      <c r="P30" s="45"/>
      <c r="Q30" s="45"/>
      <c r="R30" s="45"/>
      <c r="S30" s="45"/>
      <c r="T30" s="45"/>
      <c r="U30" s="45"/>
    </row>
    <row r="31" spans="1:22" ht="24" x14ac:dyDescent="0.2">
      <c r="A31" s="104" t="s">
        <v>2296</v>
      </c>
      <c r="B31" s="105" t="s">
        <v>2885</v>
      </c>
      <c r="C31" s="231" t="s">
        <v>2915</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2298</v>
      </c>
      <c r="B32" s="95" t="s">
        <v>2299</v>
      </c>
      <c r="C32" s="230" t="s">
        <v>2916</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2300</v>
      </c>
      <c r="B33" s="95" t="s">
        <v>2301</v>
      </c>
      <c r="C33" s="230" t="s">
        <v>2917</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2302</v>
      </c>
      <c r="B34" s="95" t="s">
        <v>2303</v>
      </c>
      <c r="C34" s="230" t="s">
        <v>2918</v>
      </c>
      <c r="D34" s="306">
        <v>19813.75</v>
      </c>
      <c r="E34" s="45"/>
      <c r="F34" s="45"/>
      <c r="G34" s="45"/>
      <c r="H34" s="45"/>
      <c r="I34" s="45"/>
      <c r="J34" s="45"/>
      <c r="K34" s="45"/>
      <c r="L34" s="45"/>
      <c r="M34" s="45"/>
      <c r="N34" s="45"/>
      <c r="O34" s="45"/>
      <c r="P34" s="45"/>
      <c r="Q34" s="45"/>
      <c r="R34" s="45"/>
      <c r="S34" s="45"/>
      <c r="T34" s="45"/>
      <c r="U34" s="45"/>
    </row>
    <row r="35" spans="1:21" ht="12.75" customHeight="1" x14ac:dyDescent="0.2">
      <c r="A35" s="139" t="s">
        <v>2304</v>
      </c>
      <c r="B35" s="140" t="s">
        <v>2305</v>
      </c>
      <c r="C35" s="230" t="s">
        <v>2919</v>
      </c>
      <c r="D35" s="306"/>
      <c r="E35" s="45"/>
      <c r="F35" s="45"/>
      <c r="G35" s="45"/>
      <c r="H35" s="45"/>
      <c r="I35" s="45"/>
      <c r="J35" s="45"/>
      <c r="K35" s="45"/>
      <c r="L35" s="45"/>
      <c r="M35" s="45"/>
      <c r="N35" s="45"/>
      <c r="O35" s="45"/>
      <c r="P35" s="45"/>
      <c r="Q35" s="45"/>
      <c r="R35" s="45"/>
      <c r="S35" s="45"/>
      <c r="T35" s="45"/>
      <c r="U35" s="45"/>
    </row>
    <row r="36" spans="1:21" ht="36" x14ac:dyDescent="0.2">
      <c r="A36" s="139" t="s">
        <v>2891</v>
      </c>
      <c r="B36" s="140" t="s">
        <v>2920</v>
      </c>
      <c r="C36" s="230" t="s">
        <v>2921</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2894</v>
      </c>
      <c r="C37" s="230" t="s">
        <v>2922</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2896</v>
      </c>
      <c r="B38" s="95" t="s">
        <v>2317</v>
      </c>
      <c r="C38" s="230" t="s">
        <v>2923</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2898</v>
      </c>
      <c r="B39" s="95" t="s">
        <v>2321</v>
      </c>
      <c r="C39" s="230" t="s">
        <v>2924</v>
      </c>
      <c r="D39" s="306"/>
      <c r="E39" s="45"/>
      <c r="F39" s="45"/>
      <c r="G39" s="45"/>
      <c r="H39" s="45"/>
      <c r="I39" s="45"/>
      <c r="J39" s="45"/>
      <c r="K39" s="45"/>
      <c r="L39" s="45"/>
      <c r="M39" s="45"/>
      <c r="N39" s="45"/>
      <c r="O39" s="45"/>
      <c r="P39" s="45"/>
      <c r="Q39" s="45"/>
      <c r="R39" s="45"/>
      <c r="S39" s="45"/>
      <c r="T39" s="45"/>
      <c r="U39" s="45"/>
    </row>
    <row r="40" spans="1:21" ht="24" x14ac:dyDescent="0.2">
      <c r="A40" s="96" t="s">
        <v>2925</v>
      </c>
      <c r="B40" s="95" t="s">
        <v>2901</v>
      </c>
      <c r="C40" s="230" t="s">
        <v>2926</v>
      </c>
      <c r="D40" s="306"/>
      <c r="E40" s="45"/>
      <c r="F40" s="45"/>
      <c r="G40" s="45"/>
      <c r="H40" s="45"/>
      <c r="I40" s="45"/>
      <c r="J40" s="45"/>
      <c r="K40" s="45"/>
      <c r="L40" s="45"/>
      <c r="M40" s="45"/>
      <c r="N40" s="45"/>
      <c r="O40" s="45"/>
      <c r="P40" s="45"/>
      <c r="Q40" s="45"/>
      <c r="R40" s="45"/>
      <c r="S40" s="45"/>
      <c r="T40" s="45"/>
      <c r="U40" s="45"/>
    </row>
    <row r="41" spans="1:21" ht="24" x14ac:dyDescent="0.2">
      <c r="A41" s="96" t="s">
        <v>2903</v>
      </c>
      <c r="B41" s="95" t="s">
        <v>2904</v>
      </c>
      <c r="C41" s="230" t="s">
        <v>2927</v>
      </c>
      <c r="D41" s="306"/>
      <c r="E41" s="45"/>
      <c r="F41" s="45"/>
      <c r="G41" s="45"/>
      <c r="H41" s="45"/>
      <c r="I41" s="45"/>
      <c r="J41" s="45"/>
      <c r="K41" s="45"/>
      <c r="L41" s="45"/>
      <c r="M41" s="45"/>
      <c r="N41" s="45"/>
      <c r="O41" s="45"/>
      <c r="P41" s="45"/>
      <c r="Q41" s="45"/>
      <c r="R41" s="45"/>
      <c r="S41" s="45"/>
      <c r="T41" s="45"/>
      <c r="U41" s="45"/>
    </row>
    <row r="42" spans="1:21" ht="24" x14ac:dyDescent="0.2">
      <c r="A42" s="96"/>
      <c r="B42" s="140" t="s">
        <v>2928</v>
      </c>
      <c r="C42" s="230" t="s">
        <v>2929</v>
      </c>
      <c r="D42" s="48">
        <f>D5+D6-D24</f>
        <v>727130.79</v>
      </c>
      <c r="E42" s="45"/>
      <c r="F42" s="45"/>
      <c r="G42" s="45"/>
      <c r="H42" s="45"/>
      <c r="I42" s="45"/>
      <c r="J42" s="45"/>
      <c r="K42" s="45"/>
      <c r="L42" s="45"/>
      <c r="M42" s="45"/>
      <c r="N42" s="45"/>
      <c r="O42" s="45"/>
      <c r="P42" s="45"/>
      <c r="Q42" s="45"/>
      <c r="R42" s="45"/>
      <c r="S42" s="45"/>
      <c r="T42" s="45"/>
      <c r="U42" s="45"/>
    </row>
    <row r="43" spans="1:21" ht="24" x14ac:dyDescent="0.2">
      <c r="A43" s="139"/>
      <c r="B43" s="140" t="s">
        <v>2930</v>
      </c>
      <c r="C43" s="230" t="s">
        <v>2931</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2932</v>
      </c>
      <c r="C44" s="230" t="s">
        <v>2933</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2934</v>
      </c>
      <c r="C45" s="230" t="s">
        <v>2935</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2936</v>
      </c>
      <c r="C46" s="230" t="s">
        <v>2937</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2938</v>
      </c>
      <c r="C47" s="230" t="s">
        <v>2939</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2940</v>
      </c>
      <c r="C48" s="230" t="s">
        <v>2941</v>
      </c>
      <c r="D48" s="306"/>
      <c r="E48" s="45"/>
      <c r="F48" s="45"/>
      <c r="G48" s="45"/>
      <c r="H48" s="45"/>
      <c r="I48" s="45"/>
      <c r="J48" s="45"/>
      <c r="K48" s="45"/>
      <c r="L48" s="45"/>
      <c r="M48" s="45"/>
      <c r="N48" s="45"/>
      <c r="O48" s="45"/>
      <c r="P48" s="45"/>
      <c r="Q48" s="45"/>
      <c r="R48" s="45"/>
      <c r="S48" s="45"/>
      <c r="T48" s="45"/>
      <c r="U48" s="45"/>
    </row>
    <row r="49" spans="1:21" ht="24" x14ac:dyDescent="0.2">
      <c r="A49" s="139" t="s">
        <v>2280</v>
      </c>
      <c r="B49" s="210" t="s">
        <v>2942</v>
      </c>
      <c r="C49" s="230" t="s">
        <v>2943</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2282</v>
      </c>
      <c r="B50" s="140" t="s">
        <v>2944</v>
      </c>
      <c r="C50" s="230" t="s">
        <v>2945</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2934</v>
      </c>
      <c r="C51" s="230" t="s">
        <v>2946</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2936</v>
      </c>
      <c r="C52" s="230" t="s">
        <v>2947</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2938</v>
      </c>
      <c r="C53" s="230" t="s">
        <v>2948</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2940</v>
      </c>
      <c r="C54" s="230" t="s">
        <v>2949</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2284</v>
      </c>
      <c r="B55" s="140" t="s">
        <v>2950</v>
      </c>
      <c r="C55" s="230" t="s">
        <v>2951</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2934</v>
      </c>
      <c r="C56" s="230" t="s">
        <v>2952</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2936</v>
      </c>
      <c r="C57" s="230" t="s">
        <v>2953</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2938</v>
      </c>
      <c r="C58" s="230" t="s">
        <v>2954</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2940</v>
      </c>
      <c r="C59" s="230" t="s">
        <v>2955</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2286</v>
      </c>
      <c r="B60" s="140" t="s">
        <v>2956</v>
      </c>
      <c r="C60" s="230" t="s">
        <v>2957</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2934</v>
      </c>
      <c r="C61" s="230" t="s">
        <v>2958</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2936</v>
      </c>
      <c r="C62" s="230" t="s">
        <v>2959</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2938</v>
      </c>
      <c r="C63" s="230" t="s">
        <v>2960</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2940</v>
      </c>
      <c r="C64" s="230" t="s">
        <v>2961</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2294</v>
      </c>
      <c r="B65" s="140" t="s">
        <v>2962</v>
      </c>
      <c r="C65" s="230" t="s">
        <v>2963</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2934</v>
      </c>
      <c r="C66" s="230" t="s">
        <v>2964</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2936</v>
      </c>
      <c r="C67" s="230" t="s">
        <v>2965</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2938</v>
      </c>
      <c r="C68" s="230" t="s">
        <v>2966</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2940</v>
      </c>
      <c r="C69" s="230" t="s">
        <v>2967</v>
      </c>
      <c r="D69" s="306"/>
      <c r="E69" s="45"/>
      <c r="F69" s="45"/>
      <c r="G69" s="45"/>
      <c r="H69" s="45"/>
      <c r="I69" s="45"/>
      <c r="J69" s="45"/>
      <c r="K69" s="45"/>
      <c r="L69" s="45"/>
      <c r="M69" s="45"/>
      <c r="N69" s="45"/>
      <c r="O69" s="45"/>
      <c r="P69" s="45"/>
      <c r="Q69" s="45"/>
      <c r="R69" s="45"/>
      <c r="S69" s="45"/>
      <c r="T69" s="45"/>
      <c r="U69" s="45"/>
    </row>
    <row r="70" spans="1:22" ht="24" x14ac:dyDescent="0.2">
      <c r="A70" s="141" t="s">
        <v>2296</v>
      </c>
      <c r="B70" s="142" t="s">
        <v>2968</v>
      </c>
      <c r="C70" s="231" t="s">
        <v>2969</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2934</v>
      </c>
      <c r="C71" s="231" t="s">
        <v>2970</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2936</v>
      </c>
      <c r="C72" s="231" t="s">
        <v>2971</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2938</v>
      </c>
      <c r="C73" s="231" t="s">
        <v>2972</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2940</v>
      </c>
      <c r="C74" s="231" t="s">
        <v>2973</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2298</v>
      </c>
      <c r="B75" s="140" t="s">
        <v>2974</v>
      </c>
      <c r="C75" s="230" t="s">
        <v>2975</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2934</v>
      </c>
      <c r="C76" s="230" t="s">
        <v>2976</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2936</v>
      </c>
      <c r="C77" s="230" t="s">
        <v>2977</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2938</v>
      </c>
      <c r="C78" s="230" t="s">
        <v>2978</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2940</v>
      </c>
      <c r="C79" s="230" t="s">
        <v>2979</v>
      </c>
      <c r="D79" s="306"/>
      <c r="E79" s="45"/>
      <c r="F79" s="45"/>
      <c r="G79" s="45"/>
      <c r="H79" s="45"/>
      <c r="I79" s="45"/>
      <c r="J79" s="45"/>
      <c r="K79" s="45"/>
      <c r="L79" s="45"/>
      <c r="M79" s="45"/>
      <c r="N79" s="45"/>
      <c r="O79" s="45"/>
      <c r="P79" s="45"/>
      <c r="Q79" s="45"/>
      <c r="R79" s="45"/>
      <c r="S79" s="45"/>
      <c r="T79" s="45"/>
      <c r="U79" s="45"/>
    </row>
    <row r="80" spans="1:22" ht="24" x14ac:dyDescent="0.2">
      <c r="A80" s="139" t="s">
        <v>2300</v>
      </c>
      <c r="B80" s="250" t="s">
        <v>2980</v>
      </c>
      <c r="C80" s="230" t="s">
        <v>2981</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2934</v>
      </c>
      <c r="C81" s="230" t="s">
        <v>2982</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2936</v>
      </c>
      <c r="C82" s="230" t="s">
        <v>2983</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2938</v>
      </c>
      <c r="C83" s="230" t="s">
        <v>2984</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2940</v>
      </c>
      <c r="C84" s="230" t="s">
        <v>2985</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2302</v>
      </c>
      <c r="B85" s="250" t="s">
        <v>2986</v>
      </c>
      <c r="C85" s="230" t="s">
        <v>2987</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2934</v>
      </c>
      <c r="C86" s="230" t="s">
        <v>2988</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2936</v>
      </c>
      <c r="C87" s="230" t="s">
        <v>2989</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2938</v>
      </c>
      <c r="C88" s="230" t="s">
        <v>2990</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2940</v>
      </c>
      <c r="C89" s="230" t="s">
        <v>2991</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2304</v>
      </c>
      <c r="B90" s="140" t="s">
        <v>2992</v>
      </c>
      <c r="C90" s="230" t="s">
        <v>2993</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2934</v>
      </c>
      <c r="C91" s="230" t="s">
        <v>2994</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2936</v>
      </c>
      <c r="C92" s="230" t="s">
        <v>2995</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2938</v>
      </c>
      <c r="C93" s="230" t="s">
        <v>2996</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2940</v>
      </c>
      <c r="C94" s="230" t="s">
        <v>2997</v>
      </c>
      <c r="D94" s="306"/>
      <c r="E94" s="45"/>
      <c r="F94" s="45"/>
      <c r="G94" s="45"/>
      <c r="H94" s="45"/>
      <c r="I94" s="45"/>
      <c r="J94" s="45"/>
      <c r="K94" s="45"/>
      <c r="L94" s="45"/>
      <c r="M94" s="45"/>
      <c r="N94" s="45"/>
      <c r="O94" s="45"/>
      <c r="P94" s="45"/>
      <c r="Q94" s="45"/>
      <c r="R94" s="45"/>
      <c r="S94" s="45"/>
      <c r="T94" s="45"/>
      <c r="U94" s="45"/>
    </row>
    <row r="95" spans="1:21" ht="36" x14ac:dyDescent="0.2">
      <c r="A95" s="139" t="s">
        <v>2891</v>
      </c>
      <c r="B95" s="140" t="s">
        <v>2998</v>
      </c>
      <c r="C95" s="230" t="s">
        <v>2999</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2894</v>
      </c>
      <c r="C96" s="230" t="s">
        <v>3000</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2896</v>
      </c>
      <c r="B97" s="95" t="s">
        <v>2317</v>
      </c>
      <c r="C97" s="230" t="s">
        <v>3001</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2898</v>
      </c>
      <c r="B98" s="95" t="s">
        <v>2321</v>
      </c>
      <c r="C98" s="230" t="s">
        <v>3002</v>
      </c>
      <c r="D98" s="306"/>
      <c r="E98" s="45"/>
      <c r="F98" s="45"/>
      <c r="G98" s="45"/>
      <c r="H98" s="45"/>
      <c r="I98" s="45"/>
      <c r="J98" s="45"/>
      <c r="K98" s="45"/>
      <c r="L98" s="45"/>
      <c r="M98" s="45"/>
      <c r="N98" s="45"/>
      <c r="O98" s="45"/>
      <c r="P98" s="45"/>
      <c r="Q98" s="45"/>
      <c r="R98" s="45"/>
      <c r="S98" s="45"/>
      <c r="T98" s="45"/>
      <c r="U98" s="45"/>
    </row>
    <row r="99" spans="1:21" ht="24" x14ac:dyDescent="0.2">
      <c r="A99" s="96" t="s">
        <v>2925</v>
      </c>
      <c r="B99" s="95" t="s">
        <v>2901</v>
      </c>
      <c r="C99" s="230" t="s">
        <v>3003</v>
      </c>
      <c r="D99" s="306"/>
      <c r="E99" s="45"/>
      <c r="F99" s="45"/>
      <c r="G99" s="45"/>
      <c r="H99" s="45"/>
      <c r="I99" s="45"/>
      <c r="J99" s="45"/>
      <c r="K99" s="45"/>
      <c r="L99" s="45"/>
      <c r="M99" s="45"/>
      <c r="N99" s="45"/>
      <c r="O99" s="45"/>
      <c r="P99" s="45"/>
      <c r="Q99" s="45"/>
      <c r="R99" s="45"/>
      <c r="S99" s="45"/>
      <c r="T99" s="45"/>
      <c r="U99" s="45"/>
    </row>
    <row r="100" spans="1:21" ht="24" x14ac:dyDescent="0.2">
      <c r="A100" s="96" t="s">
        <v>2903</v>
      </c>
      <c r="B100" s="95" t="s">
        <v>2904</v>
      </c>
      <c r="C100" s="230" t="s">
        <v>3004</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3005</v>
      </c>
      <c r="C101" s="230" t="s">
        <v>3006</v>
      </c>
      <c r="D101" s="48">
        <f>SUM(D102:D105)</f>
        <v>727130.79</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2876</v>
      </c>
      <c r="C102" s="230" t="s">
        <v>3007</v>
      </c>
      <c r="D102" s="306">
        <v>133626.04999999999</v>
      </c>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2280</v>
      </c>
      <c r="B103" s="95" t="s">
        <v>2856</v>
      </c>
      <c r="C103" s="230" t="s">
        <v>3008</v>
      </c>
      <c r="D103" s="306">
        <v>593504.74</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2304</v>
      </c>
      <c r="B104" s="95" t="s">
        <v>2305</v>
      </c>
      <c r="C104" s="230" t="s">
        <v>3009</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2891</v>
      </c>
      <c r="B105" s="98" t="s">
        <v>3010</v>
      </c>
      <c r="C105" s="232" t="s">
        <v>3011</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210" activePane="bottomLeft" state="frozen"/>
      <selection pane="bottomLeft" activeCell="A5" sqref="A5"/>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3012</v>
      </c>
      <c r="B1" s="149" t="s">
        <v>3013</v>
      </c>
      <c r="C1" s="103" t="s">
        <v>3014</v>
      </c>
      <c r="D1" s="150"/>
      <c r="E1" s="87" t="s">
        <v>3015</v>
      </c>
      <c r="F1" s="87"/>
      <c r="G1" s="87"/>
      <c r="H1" s="87"/>
      <c r="I1" s="87"/>
      <c r="J1" s="87"/>
      <c r="K1" s="87"/>
      <c r="L1" s="87"/>
      <c r="M1" s="87"/>
      <c r="N1" s="87"/>
      <c r="O1" s="87"/>
      <c r="P1" s="87"/>
    </row>
    <row r="2" spans="1:16" ht="15" customHeight="1" x14ac:dyDescent="0.2">
      <c r="A2" s="394" t="s">
        <v>56</v>
      </c>
      <c r="B2" s="365"/>
      <c r="C2" s="366"/>
      <c r="D2" s="150"/>
      <c r="E2" s="151" t="s">
        <v>3016</v>
      </c>
      <c r="F2" s="151" t="s">
        <v>3017</v>
      </c>
      <c r="G2" s="151" t="s">
        <v>3018</v>
      </c>
      <c r="H2" s="151" t="s">
        <v>3019</v>
      </c>
      <c r="I2" s="151" t="s">
        <v>3020</v>
      </c>
      <c r="J2" s="151" t="s">
        <v>37</v>
      </c>
      <c r="K2" s="151" t="s">
        <v>3021</v>
      </c>
      <c r="L2" s="151" t="s">
        <v>3022</v>
      </c>
      <c r="M2" s="151" t="s">
        <v>3023</v>
      </c>
      <c r="N2" s="151" t="s">
        <v>3024</v>
      </c>
      <c r="O2" s="151" t="s">
        <v>3025</v>
      </c>
      <c r="P2" s="87"/>
    </row>
    <row r="3" spans="1:16" ht="29.25" customHeight="1" x14ac:dyDescent="0.2">
      <c r="A3" s="152" t="s">
        <v>3026</v>
      </c>
      <c r="B3" s="153" t="s">
        <v>3027</v>
      </c>
      <c r="C3" s="154" t="s">
        <v>3028</v>
      </c>
      <c r="D3" s="150"/>
      <c r="E3" s="151">
        <f>E4+E14+E19+E275+E293+E296+E298</f>
        <v>0</v>
      </c>
      <c r="F3" s="151">
        <f>F4+F14+F19+F275+F293+F296+F298</f>
        <v>5</v>
      </c>
      <c r="G3" s="151">
        <f>IF(RefStr!C12&lt;&gt;"",INT(VALUE(MID(RefStr!C12,1,4))),0)</f>
        <v>2022</v>
      </c>
      <c r="H3" s="155">
        <f>IF(RefStr!C12&lt;&gt;"",INT(VALUE(MID(RefStr!C12,6,2))),0)</f>
        <v>3</v>
      </c>
      <c r="I3" s="156" t="str">
        <f>RefStr!C10</f>
        <v>11</v>
      </c>
      <c r="J3" s="157" t="str">
        <f>RefStr!H7</f>
        <v>DA</v>
      </c>
      <c r="K3" s="155" t="str">
        <f>RefStr!H9</f>
        <v>NE</v>
      </c>
      <c r="L3" s="155" t="str">
        <f>RefStr!H10</f>
        <v>NE</v>
      </c>
      <c r="M3" s="155" t="str">
        <f>RefStr!H8</f>
        <v>NE</v>
      </c>
      <c r="N3" s="155" t="str">
        <f>RefStr!H11</f>
        <v>DA</v>
      </c>
      <c r="O3" s="158">
        <f>RefStr!C6</f>
        <v>3244</v>
      </c>
      <c r="P3" s="87"/>
    </row>
    <row r="4" spans="1:16" ht="19.5" customHeight="1" x14ac:dyDescent="0.2">
      <c r="A4" s="395" t="s">
        <v>3029</v>
      </c>
      <c r="B4" s="396"/>
      <c r="C4" s="397"/>
      <c r="D4" s="150"/>
      <c r="E4" s="87">
        <f t="shared" ref="E4:F4" si="0">SUM(E5:E13)</f>
        <v>0</v>
      </c>
      <c r="F4" s="87">
        <f t="shared" si="0"/>
        <v>0</v>
      </c>
      <c r="G4" s="87"/>
      <c r="H4" s="87"/>
      <c r="I4" s="159" t="s">
        <v>3030</v>
      </c>
      <c r="J4" s="159" t="s">
        <v>3031</v>
      </c>
      <c r="K4" s="159" t="s">
        <v>3032</v>
      </c>
      <c r="L4" s="87"/>
      <c r="M4" s="87"/>
      <c r="N4" s="87"/>
      <c r="O4" s="87"/>
      <c r="P4" s="87"/>
    </row>
    <row r="5" spans="1:16" ht="63.75" customHeight="1" x14ac:dyDescent="0.2">
      <c r="A5" s="160">
        <v>1</v>
      </c>
      <c r="B5" s="161" t="str">
        <f t="shared" ref="B5:B13" si="1">IF(E5=1,"Pogreška",IF(F5=1,"Provjera","O.K."))</f>
        <v>O.K.</v>
      </c>
      <c r="C5" s="162" t="s">
        <v>3033</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3034</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3035</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3036</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3037</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3038</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3039</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3040</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3041</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3042</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3043</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3044</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3045</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3046</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3047</v>
      </c>
      <c r="B19" s="399"/>
      <c r="C19" s="400"/>
      <c r="D19" s="150"/>
      <c r="E19" s="87">
        <f>SUM(E20:E274)</f>
        <v>0</v>
      </c>
      <c r="F19" s="87">
        <f>SUM(F20:F274)</f>
        <v>5</v>
      </c>
      <c r="G19" s="87"/>
      <c r="H19" s="87"/>
      <c r="I19" s="87"/>
      <c r="J19" s="87"/>
      <c r="K19" s="87"/>
      <c r="L19" s="87"/>
      <c r="M19" s="87"/>
      <c r="N19" s="87"/>
      <c r="O19" s="87"/>
      <c r="P19" s="87"/>
    </row>
    <row r="20" spans="1:16" ht="22.5" x14ac:dyDescent="0.2">
      <c r="A20" s="160">
        <v>1</v>
      </c>
      <c r="B20" s="161" t="str">
        <f>IF(E20=1,"Pogreška",IF(F20=1,"Provjera","O.K."))</f>
        <v>O.K.</v>
      </c>
      <c r="C20" s="143" t="s">
        <v>3048</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3049</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3050</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3051</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3052</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3053</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3054</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3055</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3056</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3057</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3058</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3059</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3060</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3061</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3062</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3063</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3064</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3065</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3066</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3067</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3068</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3069</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3070</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3071</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3072</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3073</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3074</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3075</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3076</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3077</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3078</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3079</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3080</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3081</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3082</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3083</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3084</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3085</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3086</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3087</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3088</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3089</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3090</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3091</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3092</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3093</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3094</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3095</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3096</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3097</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3098</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3099</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3100</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3101</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3102</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3103</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3104</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3105</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3106</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3107</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3108</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3109</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3110</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3111</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3112</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3113</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3114</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3115</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3116</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3117</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3118</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3119</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3120</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3121</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3122</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3123</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3124</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3125</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3126</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3127</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3128</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3129</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3130</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3131</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3132</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3133</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3134</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3135</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3136</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3137</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3138</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3139</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3140</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3141</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3142</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3143</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3144</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3145</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3146</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3147</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3148</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3149</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3150</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3151</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3152</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3153</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3154</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3155</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3156</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3157</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3158</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3159</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3160</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3161</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3162</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3163</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3164</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3165</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3166</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3167</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3168</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3169</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3170</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3171</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3172</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3173</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3174</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3175</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3176</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3177</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3178</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3179</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3180</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3181</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3182</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3183</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3184</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3185</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3186</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3187</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3188</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3189</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3190</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3191</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3192</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3193</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3194</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3195</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3196</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3197</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3198</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3199</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3200</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3201</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3202</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3203</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3204</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3205</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3206</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3207</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3208</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3209</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3210</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3211</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3212</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3213</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3214</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3215</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3216</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3217</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3218</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3219</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3220</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3221</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3222</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3223</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3224</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3225</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3226</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3227</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3228</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3229</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3230</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3231</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3232</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3233</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3234</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3235</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3236</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3237</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3238</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3239</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3240</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3241</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3242</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3243</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3244</v>
      </c>
      <c r="D216" s="150"/>
      <c r="E216" s="87">
        <f t="shared" si="20"/>
        <v>0</v>
      </c>
      <c r="F216" s="87">
        <f t="shared" si="21"/>
        <v>1</v>
      </c>
      <c r="G216" s="87"/>
      <c r="H216" s="87"/>
      <c r="I216" s="87"/>
      <c r="J216" s="87"/>
      <c r="K216" s="87"/>
      <c r="L216" s="87">
        <f>IF(AND('PR-RAS'!D117&gt;0,SUM('PR-RAS'!D710:'PR-RAS'!D712)=0),1,0)</f>
        <v>0</v>
      </c>
      <c r="M216" s="87">
        <f>IF(AND('PR-RAS'!E117&gt;0,SUM('PR-RAS'!E710:'PR-RAS'!E712)=0),1,0)</f>
        <v>1</v>
      </c>
      <c r="N216" s="87"/>
      <c r="O216" s="87"/>
      <c r="P216" s="87"/>
    </row>
    <row r="217" spans="1:16" ht="30" customHeight="1" x14ac:dyDescent="0.2">
      <c r="A217" s="160">
        <v>180</v>
      </c>
      <c r="B217" s="161" t="str">
        <f t="shared" si="19"/>
        <v>Provjera</v>
      </c>
      <c r="C217" s="145" t="s">
        <v>3245</v>
      </c>
      <c r="D217" s="150"/>
      <c r="E217" s="87">
        <f t="shared" si="20"/>
        <v>0</v>
      </c>
      <c r="F217" s="87">
        <f t="shared" si="21"/>
        <v>1</v>
      </c>
      <c r="G217" s="87"/>
      <c r="H217" s="87"/>
      <c r="I217" s="87"/>
      <c r="J217" s="87"/>
      <c r="K217" s="87"/>
      <c r="L217" s="87">
        <f>IF(AND('PR-RAS'!D158&gt;0,SUM('PR-RAS'!D716:D717)=0),1,0)</f>
        <v>1</v>
      </c>
      <c r="M217" s="87">
        <f>IF(AND('PR-RAS'!E158&gt;0,SUM('PR-RAS'!E716:E717)=0),1,0)</f>
        <v>0</v>
      </c>
      <c r="N217" s="87"/>
      <c r="O217" s="87"/>
      <c r="P217" s="87"/>
    </row>
    <row r="218" spans="1:16" ht="30" customHeight="1" x14ac:dyDescent="0.2">
      <c r="A218" s="160">
        <v>181</v>
      </c>
      <c r="B218" s="161" t="str">
        <f t="shared" si="19"/>
        <v>Provjera</v>
      </c>
      <c r="C218" s="145" t="s">
        <v>3246</v>
      </c>
      <c r="D218" s="150"/>
      <c r="E218" s="87">
        <f t="shared" si="20"/>
        <v>0</v>
      </c>
      <c r="F218" s="87">
        <f t="shared" si="21"/>
        <v>1</v>
      </c>
      <c r="G218" s="87"/>
      <c r="H218" s="87"/>
      <c r="I218" s="87"/>
      <c r="J218" s="87"/>
      <c r="K218" s="87"/>
      <c r="L218" s="87">
        <f>IF(AND('PR-RAS'!D183&gt;0,'PR-RAS'!D720=0),1,0)</f>
        <v>1</v>
      </c>
      <c r="M218" s="87">
        <f>IF(AND('PR-RAS'!E183&gt;0,'PR-RAS'!E720=0),1,0)</f>
        <v>1</v>
      </c>
      <c r="N218" s="87"/>
      <c r="O218" s="87"/>
      <c r="P218" s="87"/>
    </row>
    <row r="219" spans="1:16" ht="32.25" customHeight="1" x14ac:dyDescent="0.2">
      <c r="A219" s="160">
        <v>182</v>
      </c>
      <c r="B219" s="161" t="str">
        <f t="shared" si="19"/>
        <v>O.K.</v>
      </c>
      <c r="C219" s="145" t="s">
        <v>3247</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Provjera</v>
      </c>
      <c r="C220" s="145" t="s">
        <v>3248</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Provjera</v>
      </c>
      <c r="C221" s="145" t="s">
        <v>3249</v>
      </c>
      <c r="D221" s="150"/>
      <c r="E221" s="87">
        <f t="shared" si="20"/>
        <v>0</v>
      </c>
      <c r="F221" s="87">
        <f t="shared" si="21"/>
        <v>1</v>
      </c>
      <c r="G221" s="87"/>
      <c r="H221" s="87"/>
      <c r="I221" s="87"/>
      <c r="J221" s="87"/>
      <c r="K221" s="87"/>
      <c r="L221" s="87">
        <f>IF(AND('PR-RAS'!D189&gt;0,'PR-RAS'!D725=0),1,0)</f>
        <v>1</v>
      </c>
      <c r="M221" s="87">
        <f>IF(AND('PR-RAS'!E189&gt;0,'PR-RAS'!E725=0),1,0)</f>
        <v>1</v>
      </c>
      <c r="N221" s="87"/>
      <c r="O221" s="87"/>
      <c r="P221" s="87"/>
    </row>
    <row r="222" spans="1:16" ht="30" customHeight="1" x14ac:dyDescent="0.2">
      <c r="A222" s="160">
        <v>185</v>
      </c>
      <c r="B222" s="161" t="str">
        <f t="shared" si="19"/>
        <v>O.K.</v>
      </c>
      <c r="C222" s="145" t="s">
        <v>3250</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3251</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3252</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3253</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O.K.</v>
      </c>
      <c r="C226" s="145" t="s">
        <v>3254</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3255</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3256</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3257</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3258</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3259</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3260</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3261</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3262</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3263</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3264</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3265</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3266</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3267</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3268</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3269</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3270</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3271</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3272</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3273</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3274</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3275</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3276</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3277</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3278</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3279</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3280</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3281</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3282</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3283</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3284</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3285</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3286</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3287</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3288</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3289</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3290</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3291</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3292</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3293</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3294</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3295</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3296</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3297</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3298</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3299</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3300</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3301</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3302</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3303</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3304</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3305</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3306</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3307</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3308</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3309</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3310</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3311</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3312</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3313</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3314</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3315</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3316</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3317</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3318</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3319</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3320</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3321</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3320</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3322</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3320</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3323</v>
      </c>
    </row>
    <row r="1431" spans="10:12" ht="15.75" customHeight="1" x14ac:dyDescent="0.2"/>
    <row r="1432" spans="10:12" ht="15" customHeight="1" x14ac:dyDescent="0.2">
      <c r="K1432" s="58">
        <f>IF(ABS(OBVEZE!D42-OBVEZE!D43-OBVEZE!D101)&gt;0,1,0)</f>
        <v>0</v>
      </c>
    </row>
  </sheetData>
  <sheetProtection algorithmName="SHA-512" hashValue="edcagaQq8PS+k7/90HCFyDXAdfNFgsahg1SpbCHaxM1K/WGxyaFmgfhyxuGWlW639JaBrtbyYwa/tCOfcBWDDA==" saltValue="me7t4KP6pT1zooNd0cqrd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Mlinarić</cp:lastModifiedBy>
  <cp:lastPrinted>2022-04-04T19:59:02Z</cp:lastPrinted>
  <dcterms:created xsi:type="dcterms:W3CDTF">2022-04-01T05:14:30Z</dcterms:created>
  <dcterms:modified xsi:type="dcterms:W3CDTF">2022-04-12T13:00:21Z</dcterms:modified>
</cp:coreProperties>
</file>